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35" yWindow="15" windowWidth="22350" windowHeight="14790" tabRatio="630"/>
  </bookViews>
  <sheets>
    <sheet name="Kalkulace-rodiny" sheetId="1" r:id="rId1"/>
    <sheet name="Kalkulace_Posluv_mlyn" sheetId="2" r:id="rId2"/>
    <sheet name="Podle věku" sheetId="4" r:id="rId3"/>
    <sheet name="Počty jídel" sheetId="5" r:id="rId4"/>
  </sheets>
  <definedNames>
    <definedName name="Excel_BuiltIn_Print_Area_2_1">#REF!</definedName>
    <definedName name="Excel_BuiltIn_Print_Area_2_1_1">#REF!</definedName>
    <definedName name="Excel_BuiltIn_Print_Area_3">#REF!</definedName>
    <definedName name="Excel_BuiltIn_Print_Area_5_1">'Kalkulace-rodiny'!$A$1:$Q$110</definedName>
    <definedName name="Excel_BuiltIn_Print_Titles_1_1">'Kalkulace-rodiny'!$A$4:$IU$5</definedName>
    <definedName name="Excel_BuiltIn_Print_Titles_3_1_1">'Kalkulace-rodiny'!$A$4:$IQ$5</definedName>
    <definedName name="Excel_BuiltIn_Print_Titles_3_1_1_1">'Kalkulace-rodiny'!$A$4:$IO$5</definedName>
    <definedName name="Excel_BuiltIn_Print_Titles_4">'Kalkulace-rodiny'!$A$4:$IR$5</definedName>
    <definedName name="_xlnm.Print_Titles" localSheetId="0">'Kalkulace-rodiny'!$4:$5</definedName>
    <definedName name="_xlnm.Print_Area" localSheetId="0">'Kalkulace-rodiny'!$A$1:$V$108</definedName>
    <definedName name="_xlnm.Print_Area" localSheetId="3">'Počty jídel'!$A$1:$J$34</definedName>
    <definedName name="_xlnm.Print_Area" localSheetId="2">'Podle věku'!$A$1:$F$108</definedName>
  </definedNames>
  <calcPr calcId="145621"/>
</workbook>
</file>

<file path=xl/calcChain.xml><?xml version="1.0" encoding="utf-8"?>
<calcChain xmlns="http://schemas.openxmlformats.org/spreadsheetml/2006/main">
  <c r="B110" i="4" l="1"/>
  <c r="H5" i="5"/>
  <c r="H6" i="5"/>
  <c r="H7" i="5"/>
  <c r="F21" i="2"/>
  <c r="H42" i="2"/>
  <c r="J41" i="2"/>
  <c r="J34" i="2"/>
  <c r="H10" i="2"/>
  <c r="H9" i="2"/>
  <c r="H8" i="2"/>
  <c r="I47" i="1" l="1"/>
  <c r="M47" i="1" s="1"/>
  <c r="P47" i="1" s="1"/>
  <c r="J47" i="1"/>
  <c r="K47" i="1"/>
  <c r="I46" i="1"/>
  <c r="M46" i="1" s="1"/>
  <c r="P46" i="1" s="1"/>
  <c r="J46" i="1"/>
  <c r="K46" i="1"/>
  <c r="I45" i="1"/>
  <c r="J45" i="1"/>
  <c r="K45" i="1"/>
  <c r="M45" i="1" l="1"/>
  <c r="P45" i="1" s="1"/>
  <c r="Q47" i="1" s="1"/>
  <c r="N57" i="1"/>
  <c r="O99" i="1"/>
  <c r="I80" i="1"/>
  <c r="K80" i="1"/>
  <c r="I79" i="1"/>
  <c r="J80" i="1"/>
  <c r="J79" i="1"/>
  <c r="K79" i="1"/>
  <c r="M79" i="1" l="1"/>
  <c r="P79" i="1" s="1"/>
  <c r="M80" i="1"/>
  <c r="P80" i="1" s="1"/>
  <c r="Q80" i="1" s="1"/>
  <c r="N61" i="1" l="1"/>
  <c r="N28" i="1"/>
  <c r="N15" i="1"/>
  <c r="N63" i="1"/>
  <c r="N53" i="1"/>
  <c r="N48" i="1"/>
  <c r="N30" i="1"/>
  <c r="N33" i="1"/>
  <c r="N20" i="1"/>
  <c r="L99" i="1" l="1"/>
  <c r="I66" i="1"/>
  <c r="J66" i="1"/>
  <c r="K66" i="1"/>
  <c r="N66" i="1"/>
  <c r="I67" i="1"/>
  <c r="J67" i="1"/>
  <c r="K67" i="1"/>
  <c r="N67" i="1"/>
  <c r="I68" i="1"/>
  <c r="J68" i="1"/>
  <c r="K68" i="1"/>
  <c r="I69" i="1"/>
  <c r="J69" i="1"/>
  <c r="M69" i="1" s="1"/>
  <c r="P69" i="1" s="1"/>
  <c r="K69" i="1"/>
  <c r="I70" i="1"/>
  <c r="J70" i="1"/>
  <c r="K70" i="1"/>
  <c r="I71" i="1"/>
  <c r="J71" i="1"/>
  <c r="K71" i="1"/>
  <c r="N71" i="1"/>
  <c r="I72" i="1"/>
  <c r="J72" i="1"/>
  <c r="K72" i="1"/>
  <c r="N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N77" i="1"/>
  <c r="I78" i="1"/>
  <c r="J78" i="1"/>
  <c r="K78" i="1"/>
  <c r="I81" i="1"/>
  <c r="J81" i="1"/>
  <c r="K81" i="1"/>
  <c r="N81" i="1"/>
  <c r="I82" i="1"/>
  <c r="J82" i="1"/>
  <c r="K82" i="1"/>
  <c r="I83" i="1"/>
  <c r="J83" i="1"/>
  <c r="K83" i="1"/>
  <c r="I84" i="1"/>
  <c r="J84" i="1"/>
  <c r="K84" i="1"/>
  <c r="I85" i="1"/>
  <c r="J85" i="1"/>
  <c r="K85" i="1"/>
  <c r="N85" i="1"/>
  <c r="I86" i="1"/>
  <c r="J86" i="1"/>
  <c r="K86" i="1"/>
  <c r="N86" i="1"/>
  <c r="I87" i="1"/>
  <c r="J87" i="1"/>
  <c r="K87" i="1"/>
  <c r="N87" i="1"/>
  <c r="I88" i="1"/>
  <c r="J88" i="1"/>
  <c r="K88" i="1"/>
  <c r="I89" i="1"/>
  <c r="M89" i="1" s="1"/>
  <c r="P89" i="1" s="1"/>
  <c r="J89" i="1"/>
  <c r="K89" i="1"/>
  <c r="I90" i="1"/>
  <c r="J90" i="1"/>
  <c r="M90" i="1" s="1"/>
  <c r="P90" i="1" s="1"/>
  <c r="K90" i="1"/>
  <c r="N90" i="1"/>
  <c r="I91" i="1"/>
  <c r="J91" i="1"/>
  <c r="K91" i="1"/>
  <c r="N91" i="1"/>
  <c r="I92" i="1"/>
  <c r="J92" i="1"/>
  <c r="K92" i="1"/>
  <c r="I93" i="1"/>
  <c r="J93" i="1"/>
  <c r="K93" i="1"/>
  <c r="I94" i="1"/>
  <c r="J94" i="1"/>
  <c r="K94" i="1"/>
  <c r="N94" i="1"/>
  <c r="I95" i="1"/>
  <c r="J95" i="1"/>
  <c r="K95" i="1"/>
  <c r="I96" i="1"/>
  <c r="J96" i="1"/>
  <c r="K96" i="1"/>
  <c r="N96" i="1"/>
  <c r="I97" i="1"/>
  <c r="M97" i="1" s="1"/>
  <c r="P97" i="1" s="1"/>
  <c r="J97" i="1"/>
  <c r="K97" i="1"/>
  <c r="N97" i="1"/>
  <c r="I98" i="1"/>
  <c r="M98" i="1" s="1"/>
  <c r="P98" i="1" s="1"/>
  <c r="J98" i="1"/>
  <c r="K9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F99" i="1"/>
  <c r="D99" i="1"/>
  <c r="E99" i="1"/>
  <c r="G99" i="1"/>
  <c r="C99" i="1"/>
  <c r="H11" i="2"/>
  <c r="H16" i="2"/>
  <c r="H15" i="2"/>
  <c r="I21" i="2" s="1"/>
  <c r="H14" i="2"/>
  <c r="H13" i="2"/>
  <c r="H12" i="2"/>
  <c r="H6" i="2"/>
  <c r="J6" i="2" s="1"/>
  <c r="H22" i="5"/>
  <c r="H23" i="5"/>
  <c r="H24" i="5"/>
  <c r="H33" i="5"/>
  <c r="H32" i="5"/>
  <c r="H31" i="5"/>
  <c r="H30" i="5"/>
  <c r="H29" i="5"/>
  <c r="H28" i="5"/>
  <c r="H27" i="5"/>
  <c r="H26" i="5"/>
  <c r="H25" i="5"/>
  <c r="H7" i="2"/>
  <c r="J7" i="2" s="1"/>
  <c r="H17" i="2"/>
  <c r="H18" i="2"/>
  <c r="H19" i="2"/>
  <c r="H20" i="2"/>
  <c r="E26" i="2"/>
  <c r="E27" i="2"/>
  <c r="E32" i="2"/>
  <c r="E33" i="2"/>
  <c r="E34" i="2"/>
  <c r="C35" i="2"/>
  <c r="I6" i="1"/>
  <c r="K6" i="1"/>
  <c r="I7" i="1"/>
  <c r="K7" i="1"/>
  <c r="I8" i="1"/>
  <c r="K8" i="1"/>
  <c r="N8" i="1"/>
  <c r="I9" i="1"/>
  <c r="K9" i="1"/>
  <c r="I10" i="1"/>
  <c r="K10" i="1"/>
  <c r="N10" i="1"/>
  <c r="I11" i="1"/>
  <c r="K11" i="1"/>
  <c r="I12" i="1"/>
  <c r="K12" i="1"/>
  <c r="N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N31" i="1"/>
  <c r="I32" i="1"/>
  <c r="K32" i="1"/>
  <c r="N32" i="1"/>
  <c r="I33" i="1"/>
  <c r="K33" i="1"/>
  <c r="I34" i="1"/>
  <c r="M34" i="1" s="1"/>
  <c r="P34" i="1" s="1"/>
  <c r="K34" i="1"/>
  <c r="I35" i="1"/>
  <c r="K35" i="1"/>
  <c r="I36" i="1"/>
  <c r="M36" i="1" s="1"/>
  <c r="K36" i="1"/>
  <c r="N36" i="1"/>
  <c r="I37" i="1"/>
  <c r="K37" i="1"/>
  <c r="I38" i="1"/>
  <c r="K38" i="1"/>
  <c r="I39" i="1"/>
  <c r="K39" i="1"/>
  <c r="N39" i="1"/>
  <c r="I40" i="1"/>
  <c r="K40" i="1"/>
  <c r="I41" i="1"/>
  <c r="M41" i="1" s="1"/>
  <c r="P41" i="1" s="1"/>
  <c r="K41" i="1"/>
  <c r="I42" i="1"/>
  <c r="K42" i="1"/>
  <c r="I43" i="1"/>
  <c r="M43" i="1" s="1"/>
  <c r="P43" i="1" s="1"/>
  <c r="K43" i="1"/>
  <c r="I44" i="1"/>
  <c r="K44" i="1"/>
  <c r="I48" i="1"/>
  <c r="K48" i="1"/>
  <c r="I49" i="1"/>
  <c r="K49" i="1"/>
  <c r="N49" i="1"/>
  <c r="I50" i="1"/>
  <c r="K50" i="1"/>
  <c r="I51" i="1"/>
  <c r="K51" i="1"/>
  <c r="I52" i="1"/>
  <c r="K52" i="1"/>
  <c r="I53" i="1"/>
  <c r="K53" i="1"/>
  <c r="I54" i="1"/>
  <c r="K54" i="1"/>
  <c r="N54" i="1"/>
  <c r="I55" i="1"/>
  <c r="K55" i="1"/>
  <c r="I56" i="1"/>
  <c r="K56" i="1"/>
  <c r="N56" i="1"/>
  <c r="I57" i="1"/>
  <c r="K57" i="1"/>
  <c r="I58" i="1"/>
  <c r="K58" i="1"/>
  <c r="I59" i="1"/>
  <c r="K59" i="1"/>
  <c r="I60" i="1"/>
  <c r="K60" i="1"/>
  <c r="I61" i="1"/>
  <c r="K61" i="1"/>
  <c r="I62" i="1"/>
  <c r="K62" i="1"/>
  <c r="I63" i="1"/>
  <c r="K63" i="1"/>
  <c r="I64" i="1"/>
  <c r="K64" i="1"/>
  <c r="I65" i="1"/>
  <c r="K65" i="1"/>
  <c r="N65" i="1"/>
  <c r="H8" i="5"/>
  <c r="H9" i="5"/>
  <c r="H10" i="5"/>
  <c r="H11" i="5"/>
  <c r="H12" i="5"/>
  <c r="H13" i="5"/>
  <c r="H14" i="5"/>
  <c r="H15" i="5"/>
  <c r="H16" i="5"/>
  <c r="E35" i="2" l="1"/>
  <c r="D40" i="2" s="1"/>
  <c r="E28" i="2"/>
  <c r="D39" i="2" s="1"/>
  <c r="M53" i="1"/>
  <c r="P53" i="1" s="1"/>
  <c r="M59" i="1"/>
  <c r="P59" i="1" s="1"/>
  <c r="P36" i="1"/>
  <c r="M29" i="1"/>
  <c r="P29" i="1" s="1"/>
  <c r="M25" i="1"/>
  <c r="P25" i="1" s="1"/>
  <c r="M21" i="1"/>
  <c r="P21" i="1" s="1"/>
  <c r="M17" i="1"/>
  <c r="P17" i="1" s="1"/>
  <c r="M65" i="1"/>
  <c r="P65" i="1" s="1"/>
  <c r="M63" i="1"/>
  <c r="P63" i="1" s="1"/>
  <c r="M32" i="1"/>
  <c r="P32" i="1" s="1"/>
  <c r="M62" i="1"/>
  <c r="P62" i="1" s="1"/>
  <c r="Q63" i="1" s="1"/>
  <c r="M78" i="1"/>
  <c r="P78" i="1" s="1"/>
  <c r="M31" i="1"/>
  <c r="P31" i="1" s="1"/>
  <c r="M23" i="1"/>
  <c r="P23" i="1" s="1"/>
  <c r="M19" i="1"/>
  <c r="P19" i="1" s="1"/>
  <c r="M15" i="1"/>
  <c r="P15" i="1" s="1"/>
  <c r="M85" i="1"/>
  <c r="P85" i="1" s="1"/>
  <c r="M81" i="1"/>
  <c r="P81" i="1" s="1"/>
  <c r="M64" i="1"/>
  <c r="P64" i="1" s="1"/>
  <c r="M57" i="1"/>
  <c r="P57" i="1" s="1"/>
  <c r="M49" i="1"/>
  <c r="P49" i="1" s="1"/>
  <c r="M42" i="1"/>
  <c r="P42" i="1" s="1"/>
  <c r="M33" i="1"/>
  <c r="P33" i="1" s="1"/>
  <c r="M26" i="1"/>
  <c r="P26" i="1" s="1"/>
  <c r="M22" i="1"/>
  <c r="P22" i="1" s="1"/>
  <c r="M20" i="1"/>
  <c r="P20" i="1" s="1"/>
  <c r="M18" i="1"/>
  <c r="P18" i="1" s="1"/>
  <c r="Q19" i="1" s="1"/>
  <c r="M16" i="1"/>
  <c r="P16" i="1" s="1"/>
  <c r="M9" i="1"/>
  <c r="P9" i="1" s="1"/>
  <c r="M83" i="1"/>
  <c r="P83" i="1" s="1"/>
  <c r="M75" i="1"/>
  <c r="P75" i="1" s="1"/>
  <c r="M70" i="1"/>
  <c r="P70" i="1" s="1"/>
  <c r="M54" i="1"/>
  <c r="P54" i="1" s="1"/>
  <c r="M44" i="1"/>
  <c r="P44" i="1" s="1"/>
  <c r="Q44" i="1" s="1"/>
  <c r="M40" i="1"/>
  <c r="P40" i="1" s="1"/>
  <c r="M35" i="1"/>
  <c r="P35" i="1" s="1"/>
  <c r="M30" i="1"/>
  <c r="P30" i="1" s="1"/>
  <c r="Q35" i="1" s="1"/>
  <c r="M24" i="1"/>
  <c r="P24" i="1" s="1"/>
  <c r="M60" i="1"/>
  <c r="P60" i="1" s="1"/>
  <c r="M55" i="1"/>
  <c r="P55" i="1" s="1"/>
  <c r="M61" i="1"/>
  <c r="P61" i="1" s="1"/>
  <c r="M58" i="1"/>
  <c r="P58" i="1" s="1"/>
  <c r="M51" i="1"/>
  <c r="P51" i="1" s="1"/>
  <c r="M39" i="1"/>
  <c r="P39" i="1" s="1"/>
  <c r="M37" i="1"/>
  <c r="P37" i="1" s="1"/>
  <c r="M11" i="1"/>
  <c r="P11" i="1" s="1"/>
  <c r="M8" i="1"/>
  <c r="P8" i="1" s="1"/>
  <c r="M6" i="1"/>
  <c r="P6" i="1" s="1"/>
  <c r="M96" i="1"/>
  <c r="P96" i="1" s="1"/>
  <c r="Q98" i="1" s="1"/>
  <c r="M88" i="1"/>
  <c r="P88" i="1" s="1"/>
  <c r="M84" i="1"/>
  <c r="P84" i="1" s="1"/>
  <c r="M82" i="1"/>
  <c r="P82" i="1" s="1"/>
  <c r="M74" i="1"/>
  <c r="P74" i="1" s="1"/>
  <c r="M68" i="1"/>
  <c r="P68" i="1" s="1"/>
  <c r="M67" i="1"/>
  <c r="P67" i="1" s="1"/>
  <c r="M27" i="1"/>
  <c r="P27" i="1" s="1"/>
  <c r="M56" i="1"/>
  <c r="P56" i="1" s="1"/>
  <c r="M50" i="1"/>
  <c r="P50" i="1" s="1"/>
  <c r="M38" i="1"/>
  <c r="P38" i="1" s="1"/>
  <c r="M12" i="1"/>
  <c r="P12" i="1" s="1"/>
  <c r="M10" i="1"/>
  <c r="P10" i="1" s="1"/>
  <c r="M7" i="1"/>
  <c r="M52" i="1"/>
  <c r="P52" i="1" s="1"/>
  <c r="M48" i="1"/>
  <c r="P48" i="1" s="1"/>
  <c r="M93" i="1"/>
  <c r="P93" i="1" s="1"/>
  <c r="M87" i="1"/>
  <c r="P87" i="1" s="1"/>
  <c r="M86" i="1"/>
  <c r="P86" i="1" s="1"/>
  <c r="M76" i="1"/>
  <c r="P76" i="1" s="1"/>
  <c r="M73" i="1"/>
  <c r="P73" i="1" s="1"/>
  <c r="M95" i="1"/>
  <c r="P95" i="1" s="1"/>
  <c r="M94" i="1"/>
  <c r="P94" i="1" s="1"/>
  <c r="M92" i="1"/>
  <c r="P92" i="1" s="1"/>
  <c r="M91" i="1"/>
  <c r="P91" i="1" s="1"/>
  <c r="Q93" i="1" s="1"/>
  <c r="M72" i="1"/>
  <c r="P72" i="1" s="1"/>
  <c r="M71" i="1"/>
  <c r="P71" i="1" s="1"/>
  <c r="M66" i="1"/>
  <c r="P66" i="1" s="1"/>
  <c r="N99" i="1"/>
  <c r="M14" i="1"/>
  <c r="P14" i="1" s="1"/>
  <c r="M13" i="1"/>
  <c r="P13" i="1" s="1"/>
  <c r="J99" i="1"/>
  <c r="K99" i="1"/>
  <c r="M28" i="1"/>
  <c r="P28" i="1" s="1"/>
  <c r="M77" i="1"/>
  <c r="P77" i="1" s="1"/>
  <c r="Q78" i="1" s="1"/>
  <c r="D100" i="1"/>
  <c r="I99" i="1"/>
  <c r="H21" i="2"/>
  <c r="D38" i="2" s="1"/>
  <c r="D41" i="2" s="1"/>
  <c r="Q38" i="1" l="1"/>
  <c r="Q12" i="1"/>
  <c r="Q89" i="1"/>
  <c r="Q43" i="1"/>
  <c r="Q59" i="1"/>
  <c r="M99" i="1"/>
  <c r="H41" i="2" s="1"/>
  <c r="H43" i="2" s="1"/>
  <c r="P7" i="1"/>
  <c r="Q9" i="1" s="1"/>
  <c r="Q22" i="1"/>
  <c r="Q84" i="1"/>
  <c r="Q26" i="1"/>
  <c r="Q51" i="1"/>
  <c r="Q29" i="1"/>
  <c r="Q17" i="1"/>
  <c r="Q14" i="1"/>
  <c r="Q74" i="1"/>
  <c r="Q95" i="1"/>
  <c r="Q55" i="1"/>
  <c r="Q70" i="1"/>
  <c r="Q61" i="1"/>
  <c r="Q76" i="1"/>
  <c r="Q66" i="1"/>
  <c r="D45" i="2"/>
  <c r="P99" i="1" l="1"/>
  <c r="M101" i="1" s="1"/>
  <c r="Q99" i="1"/>
</calcChain>
</file>

<file path=xl/sharedStrings.xml><?xml version="1.0" encoding="utf-8"?>
<sst xmlns="http://schemas.openxmlformats.org/spreadsheetml/2006/main" count="381" uniqueCount="194">
  <si>
    <t>Kalkulace po rodinách</t>
  </si>
  <si>
    <t>Děti MŠ</t>
  </si>
  <si>
    <t>SŠ</t>
  </si>
  <si>
    <t>Dosp.</t>
  </si>
  <si>
    <t>Počet nocí</t>
  </si>
  <si>
    <t>Cena za ubyt. s PP</t>
  </si>
  <si>
    <t>Lůžkoviny</t>
  </si>
  <si>
    <t>Celkem za pobyt</t>
  </si>
  <si>
    <t>Diety:</t>
  </si>
  <si>
    <t>Poznámka:</t>
  </si>
  <si>
    <t>Arnošt Kamil</t>
  </si>
  <si>
    <t>Arnoštová Kateřina</t>
  </si>
  <si>
    <t>BL</t>
  </si>
  <si>
    <t>Arnoštová Veronika</t>
  </si>
  <si>
    <t>Arnošt Daniel</t>
  </si>
  <si>
    <t>Bambousek Jan</t>
  </si>
  <si>
    <t>Bambousek Martin</t>
  </si>
  <si>
    <t>Bambousková Julie</t>
  </si>
  <si>
    <t>Bochenková Jana</t>
  </si>
  <si>
    <t>Bochenek Milan</t>
  </si>
  <si>
    <t>Forstereviczová Jana</t>
  </si>
  <si>
    <t>Foršt Jakub</t>
  </si>
  <si>
    <t>Havlíček Martin</t>
  </si>
  <si>
    <t>Havlíčková Kateřina</t>
  </si>
  <si>
    <t>Havlíček Tomáš</t>
  </si>
  <si>
    <t>Housková Barbora</t>
  </si>
  <si>
    <t>Housková Adéla</t>
  </si>
  <si>
    <t>Houska Jindřich</t>
  </si>
  <si>
    <t>Housková Monika</t>
  </si>
  <si>
    <t>Jiras Antonín</t>
  </si>
  <si>
    <t>Jiras František</t>
  </si>
  <si>
    <t>Jiras Jenda</t>
  </si>
  <si>
    <t>Jirasová Anežka</t>
  </si>
  <si>
    <t>Jirasová Jana</t>
  </si>
  <si>
    <t>Jiras Jiří</t>
  </si>
  <si>
    <t>Kopáčková Alena</t>
  </si>
  <si>
    <t>Kučera Teodor</t>
  </si>
  <si>
    <t>Kučera Jáchym</t>
  </si>
  <si>
    <t>Kučera Pavel</t>
  </si>
  <si>
    <t>Kučerová Chanová Andrea</t>
  </si>
  <si>
    <t>Matys Jan</t>
  </si>
  <si>
    <t>Matys Ondřej</t>
  </si>
  <si>
    <t>Mirčeva Lenka</t>
  </si>
  <si>
    <t>Vegetar.</t>
  </si>
  <si>
    <t>Mirčeva Tereza</t>
  </si>
  <si>
    <t>Nentvichová Julie</t>
  </si>
  <si>
    <t>Nentvich Lubomír</t>
  </si>
  <si>
    <t>Neubauerová Anna</t>
  </si>
  <si>
    <t>Neubauerová Kateřina</t>
  </si>
  <si>
    <t>Nigrin Matouš</t>
  </si>
  <si>
    <t>Nigrin Radek</t>
  </si>
  <si>
    <t>Nový Jáchym</t>
  </si>
  <si>
    <t>Nová Jana</t>
  </si>
  <si>
    <t>Snížek Martin</t>
  </si>
  <si>
    <t>Snížek Ondřej</t>
  </si>
  <si>
    <t>Snížek Vlastimil</t>
  </si>
  <si>
    <t>Snížková Romana</t>
  </si>
  <si>
    <t>Tachezy Jan</t>
  </si>
  <si>
    <t>Tachezy Ruth</t>
  </si>
  <si>
    <t>Vlašaná Karolína</t>
  </si>
  <si>
    <t>Vlašaná Michaela</t>
  </si>
  <si>
    <t>Pavlíčková Lenka</t>
  </si>
  <si>
    <t>CELKEM</t>
  </si>
  <si>
    <t>dětí</t>
  </si>
  <si>
    <t>Ubytování s plnou penzí</t>
  </si>
  <si>
    <t>Příjezd</t>
  </si>
  <si>
    <t>Odjezd</t>
  </si>
  <si>
    <t>Nocí</t>
  </si>
  <si>
    <t>Cena /Celkem</t>
  </si>
  <si>
    <t>MŠ</t>
  </si>
  <si>
    <t>I.st.</t>
  </si>
  <si>
    <t>II.st.</t>
  </si>
  <si>
    <t>Dospělí</t>
  </si>
  <si>
    <t>Celkem:</t>
  </si>
  <si>
    <t>Počet</t>
  </si>
  <si>
    <t>Cena/J</t>
  </si>
  <si>
    <t>Příplatky</t>
  </si>
  <si>
    <t>Celkem</t>
  </si>
  <si>
    <t>Bezlepková dieta</t>
  </si>
  <si>
    <t>Poplatky obci – dospělí</t>
  </si>
  <si>
    <t>Noci</t>
  </si>
  <si>
    <t>Kč</t>
  </si>
  <si>
    <t>Poplatky obci</t>
  </si>
  <si>
    <t>Zaplacená záloha</t>
  </si>
  <si>
    <t>Doplatek</t>
  </si>
  <si>
    <t>Diety</t>
  </si>
  <si>
    <t>Změny ubyt. a stravy</t>
  </si>
  <si>
    <t>Děti I. stupeň</t>
  </si>
  <si>
    <t>odjezd v neděli po obědě</t>
  </si>
  <si>
    <t>vegetariánská strava</t>
  </si>
  <si>
    <t>Děti II. stupeň</t>
  </si>
  <si>
    <t>Děti SŠ</t>
  </si>
  <si>
    <t>bezlepková dieta</t>
  </si>
  <si>
    <t>I.st. školy</t>
  </si>
  <si>
    <t>II. st. školy</t>
  </si>
  <si>
    <t>dospělí</t>
  </si>
  <si>
    <t>pátek – večeře</t>
  </si>
  <si>
    <t>sobota – snídaně</t>
  </si>
  <si>
    <t>sobota – oběd</t>
  </si>
  <si>
    <t>sobota – večeře</t>
  </si>
  <si>
    <t>neděle – snídaně</t>
  </si>
  <si>
    <t>neděle – oběd</t>
  </si>
  <si>
    <t>neděle – večeře</t>
  </si>
  <si>
    <t>pondělí – snídaně</t>
  </si>
  <si>
    <t>pondělí – oběd</t>
  </si>
  <si>
    <t>Není-li uvedeno jinak, je ubytování od Pá večeře do Po oběda</t>
  </si>
  <si>
    <t>Počty jídel OK Dobříš (13.4. - 17.4.2017)  - Švédi - Tumba</t>
  </si>
  <si>
    <t>čtvrtek - večeře</t>
  </si>
  <si>
    <t>pátek - snídaně</t>
  </si>
  <si>
    <t>pátek - oběd</t>
  </si>
  <si>
    <t xml:space="preserve">          V tom diety:</t>
  </si>
  <si>
    <t>Petriláková Anežka</t>
  </si>
  <si>
    <t>Petriláková Amálie</t>
  </si>
  <si>
    <t>Petrilák Matouš</t>
  </si>
  <si>
    <t>Peckl Kryštof</t>
  </si>
  <si>
    <t>Neuerová Kateřina</t>
  </si>
  <si>
    <t>Neuerová Eliška</t>
  </si>
  <si>
    <t>Neuerová Anna</t>
  </si>
  <si>
    <t>Neuer Pavel</t>
  </si>
  <si>
    <t>Nentvichová Klára</t>
  </si>
  <si>
    <t>Magazu Annabelle</t>
  </si>
  <si>
    <t>Lorencová Marcela</t>
  </si>
  <si>
    <t>Lorencová Jana</t>
  </si>
  <si>
    <t>Lorenc Václav</t>
  </si>
  <si>
    <t>Kašparová Alžběta</t>
  </si>
  <si>
    <t>Chmelíková Anežka</t>
  </si>
  <si>
    <t>Chmelík Petr</t>
  </si>
  <si>
    <t>Dragoun Matěj</t>
  </si>
  <si>
    <t>Zaplacený rezervační poplatek:</t>
  </si>
  <si>
    <t>plná penze pro Švédy</t>
  </si>
  <si>
    <t>dospělí - plná penze</t>
  </si>
  <si>
    <t>dospělí A3 1,2</t>
  </si>
  <si>
    <t>Cena/den</t>
  </si>
  <si>
    <t>Počet platících osob (jednotek)</t>
  </si>
  <si>
    <t>Kalkulace – Poslův mlýn - OK Dobříš</t>
  </si>
  <si>
    <t>osob bez Švédů:</t>
  </si>
  <si>
    <t>14.4. - 17.4.2017</t>
  </si>
  <si>
    <t>Popl. obci (jen dospělí)</t>
  </si>
  <si>
    <t>Chmelík Štěpán</t>
  </si>
  <si>
    <t>Koma Lukáš</t>
  </si>
  <si>
    <t>Komová Johana</t>
  </si>
  <si>
    <t>Komová Barbora</t>
  </si>
  <si>
    <t>Komová Jana</t>
  </si>
  <si>
    <t>Koma Vít</t>
  </si>
  <si>
    <t>Magazu Lukáš</t>
  </si>
  <si>
    <t>Magazu Sophia</t>
  </si>
  <si>
    <t>Neubauer Lukáš</t>
  </si>
  <si>
    <t>Pecklová Laura</t>
  </si>
  <si>
    <t>Peckl Martin</t>
  </si>
  <si>
    <t>Petriláková Petra</t>
  </si>
  <si>
    <t>Petrilák Miroslav</t>
  </si>
  <si>
    <t xml:space="preserve"> + pes - zaplatí si sami</t>
  </si>
  <si>
    <t>Děti MŠ (do 6 let)</t>
  </si>
  <si>
    <t>Děti I. st. ZŠ (do 11 let)</t>
  </si>
  <si>
    <t>Děti II. st. ZŠ (do 15 let)</t>
  </si>
  <si>
    <t>Děti SŠ (do 18 let)</t>
  </si>
  <si>
    <t>Magazu Radka</t>
  </si>
  <si>
    <t>Švédi:</t>
  </si>
  <si>
    <t>Kontrola - rodiny bez Švédů:</t>
  </si>
  <si>
    <t>Celkem i se Švédy:</t>
  </si>
  <si>
    <t>kontrola:</t>
  </si>
  <si>
    <t>Ouška ?</t>
  </si>
  <si>
    <t>Ouška Filip</t>
  </si>
  <si>
    <t>Pecklová Jarmila</t>
  </si>
  <si>
    <t>Neubauer Jan</t>
  </si>
  <si>
    <t xml:space="preserve">Přísp. na oddíl. děti (100 Kč/na noc) </t>
  </si>
  <si>
    <t>100/pobyt</t>
  </si>
  <si>
    <r>
      <t>Lůžkoviny</t>
    </r>
    <r>
      <rPr>
        <sz val="9"/>
        <rFont val="Arial"/>
        <family val="2"/>
        <charset val="238"/>
      </rPr>
      <t xml:space="preserve"> (pro 1-2 noci, jednoráz. příplatek)</t>
    </r>
  </si>
  <si>
    <t>Ubyt s. PP/noc:</t>
  </si>
  <si>
    <t>Celkem za rodinu:</t>
  </si>
  <si>
    <t>Platba:</t>
  </si>
  <si>
    <t>Košárková Iva</t>
  </si>
  <si>
    <t>Košárek Pavel</t>
  </si>
  <si>
    <t>Košárková Aneta</t>
  </si>
  <si>
    <t>Dragoun Václav</t>
  </si>
  <si>
    <t>Žižková Markéta</t>
  </si>
  <si>
    <t>1x dosp. bezlepk.+ 3x dosp. vegetar. + 1x dětské (I.st.) vegetar.</t>
  </si>
  <si>
    <t>Kašpar Petr</t>
  </si>
  <si>
    <t>Kašpar Adam</t>
  </si>
  <si>
    <r>
      <t xml:space="preserve">Organiz. náklady </t>
    </r>
    <r>
      <rPr>
        <sz val="8"/>
        <rFont val="Arial"/>
        <family val="2"/>
        <charset val="238"/>
      </rPr>
      <t>(mimo oddílové a školkové děti, trenéry)</t>
    </r>
  </si>
  <si>
    <t>Přípl. za BL dietu</t>
  </si>
  <si>
    <t>1 osoba x 4 dny</t>
  </si>
  <si>
    <t xml:space="preserve">v tom Švédi: </t>
  </si>
  <si>
    <t>8 osob v pokojích A3/1,2</t>
  </si>
  <si>
    <t>25 lidí odjíždí v neděli</t>
  </si>
  <si>
    <t>čtvrtek – večeře</t>
  </si>
  <si>
    <t>pátek – snídaně</t>
  </si>
  <si>
    <t>pátek – oběd</t>
  </si>
  <si>
    <t>1x dosp. bezlepk.</t>
  </si>
  <si>
    <t>1x dosp. bezlepk.+ 2x dosp. vegetar. + 1x dětské (I.st.) vegetar.</t>
  </si>
  <si>
    <t>Počty jídel OK Dobříš (13.4. - 17.4.2017)  - bez Švédů</t>
  </si>
  <si>
    <t>od čtvrteční večeře</t>
  </si>
  <si>
    <t>překalkulovat v Posl. mlýně na 2 noci</t>
  </si>
  <si>
    <t>od čtvrtka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</si>
</sst>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"/>
  </numFmts>
  <fonts count="3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8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10"/>
      <color indexed="8"/>
      <name val="Arial"/>
      <family val="2"/>
      <charset val="1"/>
    </font>
    <font>
      <b/>
      <i/>
      <sz val="9"/>
      <name val="Arial"/>
      <family val="2"/>
      <charset val="1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1"/>
    </font>
    <font>
      <i/>
      <sz val="10"/>
      <name val="Arial"/>
      <family val="2"/>
      <charset val="1"/>
    </font>
    <font>
      <i/>
      <sz val="9"/>
      <name val="Arial"/>
      <family val="2"/>
      <charset val="1"/>
    </font>
    <font>
      <i/>
      <sz val="10"/>
      <name val="Arial"/>
      <family val="2"/>
      <charset val="238"/>
    </font>
    <font>
      <sz val="10"/>
      <color indexed="12"/>
      <name val="Arial"/>
      <family val="2"/>
      <charset val="1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1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1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theme="0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2C5"/>
        <bgColor indexed="64"/>
      </patternFill>
    </fill>
    <fill>
      <patternFill patternType="solid">
        <fgColor rgb="FFFFFFB7"/>
        <bgColor indexed="64"/>
      </patternFill>
    </fill>
  </fills>
  <borders count="3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" fillId="0" borderId="0"/>
  </cellStyleXfs>
  <cellXfs count="27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12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Fill="1"/>
    <xf numFmtId="0" fontId="0" fillId="0" borderId="0" xfId="0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left"/>
    </xf>
    <xf numFmtId="3" fontId="12" fillId="0" borderId="0" xfId="0" applyNumberFormat="1" applyFont="1" applyFill="1"/>
    <xf numFmtId="0" fontId="4" fillId="0" borderId="0" xfId="0" applyFont="1" applyFill="1" applyBorder="1"/>
    <xf numFmtId="0" fontId="0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164" fontId="4" fillId="0" borderId="0" xfId="0" applyNumberFormat="1" applyFont="1" applyFill="1"/>
    <xf numFmtId="0" fontId="14" fillId="0" borderId="0" xfId="0" applyFont="1" applyFill="1"/>
    <xf numFmtId="0" fontId="9" fillId="0" borderId="0" xfId="0" applyFont="1" applyFill="1"/>
    <xf numFmtId="0" fontId="14" fillId="0" borderId="0" xfId="0" applyFont="1" applyFill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13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6" fillId="0" borderId="0" xfId="0" applyFont="1" applyFill="1" applyAlignment="1">
      <alignment horizontal="center"/>
    </xf>
    <xf numFmtId="0" fontId="2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vertical="center"/>
    </xf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left" vertical="center"/>
    </xf>
    <xf numFmtId="0" fontId="0" fillId="0" borderId="17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4" fillId="0" borderId="31" xfId="0" applyFont="1" applyFill="1" applyBorder="1"/>
    <xf numFmtId="0" fontId="2" fillId="0" borderId="22" xfId="0" applyFont="1" applyFill="1" applyBorder="1"/>
    <xf numFmtId="0" fontId="2" fillId="0" borderId="30" xfId="0" applyFont="1" applyFill="1" applyBorder="1"/>
    <xf numFmtId="0" fontId="2" fillId="0" borderId="25" xfId="0" applyFont="1" applyFill="1" applyBorder="1"/>
    <xf numFmtId="3" fontId="2" fillId="0" borderId="24" xfId="0" applyNumberFormat="1" applyFont="1" applyFill="1" applyBorder="1" applyAlignment="1">
      <alignment horizontal="right"/>
    </xf>
    <xf numFmtId="0" fontId="2" fillId="0" borderId="27" xfId="0" applyFont="1" applyFill="1" applyBorder="1"/>
    <xf numFmtId="0" fontId="2" fillId="0" borderId="23" xfId="0" applyFont="1" applyFill="1" applyBorder="1"/>
    <xf numFmtId="3" fontId="4" fillId="0" borderId="26" xfId="0" applyNumberFormat="1" applyFont="1" applyFill="1" applyBorder="1"/>
    <xf numFmtId="0" fontId="2" fillId="0" borderId="31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24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27" xfId="0" applyFont="1" applyFill="1" applyBorder="1"/>
    <xf numFmtId="0" fontId="0" fillId="0" borderId="23" xfId="0" applyFill="1" applyBorder="1"/>
    <xf numFmtId="0" fontId="0" fillId="0" borderId="22" xfId="0" applyFill="1" applyBorder="1"/>
    <xf numFmtId="3" fontId="12" fillId="0" borderId="30" xfId="0" applyNumberFormat="1" applyFont="1" applyFill="1" applyBorder="1"/>
    <xf numFmtId="3" fontId="12" fillId="0" borderId="26" xfId="0" applyNumberFormat="1" applyFont="1" applyFill="1" applyBorder="1"/>
    <xf numFmtId="0" fontId="4" fillId="0" borderId="22" xfId="0" applyFont="1" applyFill="1" applyBorder="1" applyAlignment="1">
      <alignment horizontal="center" wrapText="1"/>
    </xf>
    <xf numFmtId="14" fontId="2" fillId="0" borderId="23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14" fontId="2" fillId="0" borderId="22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right"/>
    </xf>
    <xf numFmtId="0" fontId="2" fillId="0" borderId="33" xfId="0" applyFont="1" applyFill="1" applyBorder="1"/>
    <xf numFmtId="14" fontId="2" fillId="0" borderId="34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right"/>
    </xf>
    <xf numFmtId="14" fontId="0" fillId="0" borderId="34" xfId="0" applyNumberFormat="1" applyFont="1" applyFill="1" applyBorder="1" applyAlignment="1">
      <alignment horizontal="center"/>
    </xf>
    <xf numFmtId="0" fontId="0" fillId="0" borderId="34" xfId="0" applyFont="1" applyFill="1" applyBorder="1" applyAlignment="1">
      <alignment horizontal="right"/>
    </xf>
    <xf numFmtId="0" fontId="0" fillId="0" borderId="34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Alignment="1"/>
    <xf numFmtId="0" fontId="3" fillId="0" borderId="23" xfId="0" applyFont="1" applyFill="1" applyBorder="1" applyAlignment="1">
      <alignment horizontal="center" wrapText="1"/>
    </xf>
    <xf numFmtId="3" fontId="2" fillId="0" borderId="23" xfId="0" applyNumberFormat="1" applyFont="1" applyFill="1" applyBorder="1" applyAlignment="1">
      <alignment horizontal="right"/>
    </xf>
    <xf numFmtId="0" fontId="3" fillId="0" borderId="3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29" xfId="0" applyFont="1" applyFill="1" applyBorder="1" applyAlignment="1"/>
    <xf numFmtId="0" fontId="3" fillId="0" borderId="28" xfId="0" applyFont="1" applyFill="1" applyBorder="1" applyAlignment="1"/>
    <xf numFmtId="0" fontId="0" fillId="0" borderId="28" xfId="0" applyFill="1" applyBorder="1"/>
    <xf numFmtId="0" fontId="0" fillId="0" borderId="11" xfId="0" applyFill="1" applyBorder="1"/>
    <xf numFmtId="0" fontId="0" fillId="0" borderId="27" xfId="0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2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0" fontId="8" fillId="0" borderId="3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0" fillId="0" borderId="28" xfId="0" applyFont="1" applyFill="1" applyBorder="1"/>
    <xf numFmtId="0" fontId="22" fillId="0" borderId="3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right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 wrapText="1"/>
    </xf>
    <xf numFmtId="3" fontId="2" fillId="0" borderId="28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2" fillId="0" borderId="28" xfId="0" applyNumberFormat="1" applyFont="1" applyFill="1" applyBorder="1"/>
    <xf numFmtId="3" fontId="2" fillId="0" borderId="11" xfId="0" applyNumberFormat="1" applyFont="1" applyFill="1" applyBorder="1"/>
    <xf numFmtId="3" fontId="2" fillId="0" borderId="25" xfId="0" applyNumberFormat="1" applyFont="1" applyFill="1" applyBorder="1" applyAlignment="1">
      <alignment horizontal="right"/>
    </xf>
    <xf numFmtId="3" fontId="2" fillId="0" borderId="27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 wrapText="1"/>
    </xf>
    <xf numFmtId="3" fontId="2" fillId="0" borderId="29" xfId="0" applyNumberFormat="1" applyFont="1" applyFill="1" applyBorder="1" applyAlignment="1">
      <alignment horizontal="right"/>
    </xf>
    <xf numFmtId="0" fontId="3" fillId="2" borderId="28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3" fillId="2" borderId="2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0" fillId="2" borderId="28" xfId="0" applyFill="1" applyBorder="1"/>
    <xf numFmtId="0" fontId="0" fillId="2" borderId="25" xfId="0" applyFill="1" applyBorder="1" applyAlignment="1">
      <alignment horizontal="center"/>
    </xf>
    <xf numFmtId="0" fontId="0" fillId="2" borderId="11" xfId="0" applyFill="1" applyBorder="1"/>
    <xf numFmtId="0" fontId="0" fillId="2" borderId="27" xfId="0" applyFill="1" applyBorder="1" applyAlignment="1">
      <alignment horizontal="center"/>
    </xf>
    <xf numFmtId="0" fontId="0" fillId="2" borderId="11" xfId="0" applyFont="1" applyFill="1" applyBorder="1"/>
    <xf numFmtId="0" fontId="0" fillId="2" borderId="2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23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3" fontId="2" fillId="0" borderId="31" xfId="0" applyNumberFormat="1" applyFont="1" applyFill="1" applyBorder="1" applyAlignment="1">
      <alignment horizontal="right"/>
    </xf>
    <xf numFmtId="3" fontId="2" fillId="0" borderId="29" xfId="0" applyNumberFormat="1" applyFont="1" applyFill="1" applyBorder="1"/>
    <xf numFmtId="0" fontId="3" fillId="2" borderId="29" xfId="0" applyFont="1" applyFill="1" applyBorder="1" applyAlignment="1"/>
    <xf numFmtId="0" fontId="3" fillId="2" borderId="3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wrapText="1"/>
    </xf>
    <xf numFmtId="3" fontId="2" fillId="2" borderId="25" xfId="0" applyNumberFormat="1" applyFont="1" applyFill="1" applyBorder="1" applyAlignment="1">
      <alignment horizontal="right"/>
    </xf>
    <xf numFmtId="3" fontId="2" fillId="2" borderId="27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0" fontId="25" fillId="0" borderId="0" xfId="0" applyFont="1" applyFill="1"/>
    <xf numFmtId="3" fontId="25" fillId="0" borderId="0" xfId="0" applyNumberFormat="1" applyFont="1" applyFill="1"/>
    <xf numFmtId="0" fontId="25" fillId="0" borderId="23" xfId="0" applyFont="1" applyFill="1" applyBorder="1" applyAlignment="1">
      <alignment horizontal="center" wrapText="1"/>
    </xf>
    <xf numFmtId="0" fontId="25" fillId="0" borderId="0" xfId="0" applyFont="1" applyFill="1" applyBorder="1"/>
    <xf numFmtId="0" fontId="26" fillId="0" borderId="25" xfId="0" applyFont="1" applyFill="1" applyBorder="1"/>
    <xf numFmtId="14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6" fillId="0" borderId="24" xfId="0" applyNumberFormat="1" applyFont="1" applyFill="1" applyBorder="1" applyAlignment="1">
      <alignment horizontal="right"/>
    </xf>
    <xf numFmtId="0" fontId="26" fillId="0" borderId="27" xfId="0" applyFont="1" applyFill="1" applyBorder="1"/>
    <xf numFmtId="14" fontId="26" fillId="0" borderId="23" xfId="0" applyNumberFormat="1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3" fontId="26" fillId="0" borderId="26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29" fillId="0" borderId="23" xfId="0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3" fillId="2" borderId="24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23" xfId="0" applyFont="1" applyFill="1" applyBorder="1" applyAlignment="1"/>
    <xf numFmtId="0" fontId="3" fillId="0" borderId="22" xfId="0" applyFont="1" applyFill="1" applyBorder="1" applyAlignment="1">
      <alignment wrapText="1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29" xfId="0" applyFont="1" applyFill="1" applyBorder="1"/>
    <xf numFmtId="0" fontId="0" fillId="0" borderId="3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34" xfId="0" applyFill="1" applyBorder="1"/>
    <xf numFmtId="0" fontId="0" fillId="0" borderId="34" xfId="0" applyFill="1" applyBorder="1" applyAlignment="1">
      <alignment horizontal="center"/>
    </xf>
    <xf numFmtId="0" fontId="0" fillId="0" borderId="22" xfId="0" applyFont="1" applyFill="1" applyBorder="1"/>
    <xf numFmtId="0" fontId="0" fillId="0" borderId="23" xfId="0" applyFont="1" applyFill="1" applyBorder="1"/>
    <xf numFmtId="0" fontId="0" fillId="0" borderId="18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/>
    <xf numFmtId="0" fontId="2" fillId="0" borderId="26" xfId="0" applyFont="1" applyFill="1" applyBorder="1"/>
    <xf numFmtId="0" fontId="4" fillId="0" borderId="30" xfId="0" applyFont="1" applyFill="1" applyBorder="1"/>
    <xf numFmtId="164" fontId="4" fillId="0" borderId="30" xfId="0" applyNumberFormat="1" applyFont="1" applyFill="1" applyBorder="1"/>
    <xf numFmtId="0" fontId="4" fillId="0" borderId="25" xfId="0" applyFont="1" applyFill="1" applyBorder="1"/>
    <xf numFmtId="164" fontId="4" fillId="0" borderId="24" xfId="0" applyNumberFormat="1" applyFont="1" applyFill="1" applyBorder="1"/>
    <xf numFmtId="164" fontId="4" fillId="0" borderId="26" xfId="0" applyNumberFormat="1" applyFont="1" applyFill="1" applyBorder="1"/>
    <xf numFmtId="0" fontId="30" fillId="0" borderId="0" xfId="0" applyFont="1" applyFill="1" applyBorder="1" applyAlignment="1">
      <alignment horizontal="center"/>
    </xf>
    <xf numFmtId="0" fontId="2" fillId="3" borderId="0" xfId="0" applyFont="1" applyFill="1"/>
    <xf numFmtId="3" fontId="2" fillId="3" borderId="0" xfId="0" applyNumberFormat="1" applyFont="1" applyFill="1" applyAlignment="1">
      <alignment horizontal="center"/>
    </xf>
    <xf numFmtId="3" fontId="2" fillId="3" borderId="0" xfId="0" applyNumberFormat="1" applyFont="1" applyFill="1"/>
    <xf numFmtId="0" fontId="0" fillId="3" borderId="0" xfId="0" applyFont="1" applyFill="1" applyAlignment="1">
      <alignment horizontal="right"/>
    </xf>
    <xf numFmtId="3" fontId="25" fillId="3" borderId="0" xfId="0" applyNumberFormat="1" applyFont="1" applyFill="1"/>
    <xf numFmtId="0" fontId="14" fillId="3" borderId="0" xfId="0" applyFont="1" applyFill="1"/>
    <xf numFmtId="0" fontId="25" fillId="3" borderId="0" xfId="0" applyFont="1" applyFill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2" fillId="0" borderId="2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</cellXfs>
  <cellStyles count="3">
    <cellStyle name="Excel Built-in Normal" xfId="1"/>
    <cellStyle name="Normální" xfId="0" builtinId="0"/>
    <cellStyle name="Normální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"/>
  <sheetViews>
    <sheetView tabSelected="1" zoomScaleNormal="100" zoomScaleSheetLayoutView="100" workbookViewId="0">
      <pane xSplit="2" ySplit="5" topLeftCell="C54" activePane="bottomRight" state="frozen"/>
      <selection pane="topRight" activeCell="C1" sqref="C1"/>
      <selection pane="bottomLeft" activeCell="A15" sqref="A15"/>
      <selection pane="bottomRight" activeCell="K4" sqref="K4"/>
    </sheetView>
  </sheetViews>
  <sheetFormatPr defaultColWidth="10.28515625" defaultRowHeight="12.75" x14ac:dyDescent="0.2"/>
  <cols>
    <col min="1" max="1" width="4.42578125" style="1" customWidth="1"/>
    <col min="2" max="2" width="20" style="2" customWidth="1"/>
    <col min="3" max="7" width="8.42578125" style="3" customWidth="1"/>
    <col min="8" max="8" width="8.42578125" style="1" customWidth="1"/>
    <col min="9" max="12" width="8.7109375" style="1" customWidth="1"/>
    <col min="13" max="17" width="8.7109375" style="2" customWidth="1"/>
    <col min="18" max="18" width="1.85546875" customWidth="1"/>
    <col min="19" max="19" width="7.42578125" style="1" customWidth="1"/>
    <col min="20" max="20" width="19.42578125" style="2" customWidth="1"/>
    <col min="21" max="245" width="9.85546875" style="2" customWidth="1"/>
    <col min="246" max="253" width="10" style="4" customWidth="1"/>
  </cols>
  <sheetData>
    <row r="1" spans="1:256" s="7" customFormat="1" ht="12.6" customHeight="1" x14ac:dyDescent="0.2">
      <c r="A1" s="5"/>
      <c r="B1" s="6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56" s="7" customFormat="1" ht="12.6" customHeight="1" x14ac:dyDescent="0.2">
      <c r="A2" s="5"/>
      <c r="B2" s="8" t="s">
        <v>0</v>
      </c>
      <c r="C2" s="6"/>
      <c r="D2" s="9" t="s">
        <v>136</v>
      </c>
      <c r="E2" s="6"/>
      <c r="F2" s="6"/>
      <c r="G2" s="6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56" s="7" customFormat="1" ht="12.6" customHeight="1" x14ac:dyDescent="0.2">
      <c r="A3" s="5"/>
      <c r="B3" s="6"/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56" s="11" customFormat="1" ht="79.5" customHeight="1" x14ac:dyDescent="0.2">
      <c r="A4" s="10"/>
      <c r="B4" s="148"/>
      <c r="C4" s="152" t="s">
        <v>152</v>
      </c>
      <c r="D4" s="153" t="s">
        <v>153</v>
      </c>
      <c r="E4" s="153" t="s">
        <v>154</v>
      </c>
      <c r="F4" s="153" t="s">
        <v>155</v>
      </c>
      <c r="G4" s="149" t="s">
        <v>3</v>
      </c>
      <c r="H4" s="159" t="s">
        <v>4</v>
      </c>
      <c r="I4" s="150" t="s">
        <v>5</v>
      </c>
      <c r="J4" s="150" t="s">
        <v>167</v>
      </c>
      <c r="K4" s="150" t="s">
        <v>137</v>
      </c>
      <c r="L4" s="150" t="s">
        <v>180</v>
      </c>
      <c r="M4" s="159" t="s">
        <v>7</v>
      </c>
      <c r="N4" s="150" t="s">
        <v>165</v>
      </c>
      <c r="O4" s="150" t="s">
        <v>179</v>
      </c>
      <c r="P4" s="159" t="s">
        <v>170</v>
      </c>
      <c r="Q4" s="159" t="s">
        <v>169</v>
      </c>
      <c r="S4" s="11" t="s">
        <v>8</v>
      </c>
      <c r="T4" s="11" t="s">
        <v>9</v>
      </c>
    </row>
    <row r="5" spans="1:256" s="13" customFormat="1" ht="21.6" customHeight="1" x14ac:dyDescent="0.2">
      <c r="A5" s="12"/>
      <c r="B5" s="154" t="s">
        <v>168</v>
      </c>
      <c r="C5" s="155">
        <v>245</v>
      </c>
      <c r="D5" s="156">
        <v>290</v>
      </c>
      <c r="E5" s="156">
        <v>315</v>
      </c>
      <c r="F5" s="156">
        <v>355</v>
      </c>
      <c r="G5" s="156">
        <v>355</v>
      </c>
      <c r="H5" s="160"/>
      <c r="I5" s="157"/>
      <c r="J5" s="157">
        <v>50</v>
      </c>
      <c r="K5" s="157">
        <v>8</v>
      </c>
      <c r="L5" s="156">
        <v>50</v>
      </c>
      <c r="M5" s="160"/>
      <c r="N5" s="158">
        <v>100</v>
      </c>
      <c r="O5" s="224" t="s">
        <v>166</v>
      </c>
      <c r="P5" s="160"/>
      <c r="Q5" s="160"/>
    </row>
    <row r="6" spans="1:256" ht="14.1" customHeight="1" x14ac:dyDescent="0.2">
      <c r="A6" s="14">
        <v>1</v>
      </c>
      <c r="B6" s="136" t="s">
        <v>10</v>
      </c>
      <c r="C6" s="132">
        <v>0</v>
      </c>
      <c r="D6" s="17">
        <v>0</v>
      </c>
      <c r="E6" s="17">
        <v>0</v>
      </c>
      <c r="F6" s="17">
        <v>0</v>
      </c>
      <c r="G6" s="17">
        <v>1</v>
      </c>
      <c r="H6" s="161">
        <v>4</v>
      </c>
      <c r="I6" s="18">
        <f t="shared" ref="I6:I32" si="0">(C6*C$5+D6*D$5+E6*E$5+F6*F$5+G6*G$5)*H6</f>
        <v>1420</v>
      </c>
      <c r="J6" s="117">
        <v>0</v>
      </c>
      <c r="K6" s="15">
        <f t="shared" ref="K6:K32" si="1">G6*H6*K$5</f>
        <v>32</v>
      </c>
      <c r="L6" s="15"/>
      <c r="M6" s="171">
        <f>I6+J6+K6+L6</f>
        <v>1452</v>
      </c>
      <c r="N6" s="103">
        <v>0</v>
      </c>
      <c r="O6" s="103">
        <v>0</v>
      </c>
      <c r="P6" s="166">
        <f>M6-N6+O6</f>
        <v>1452</v>
      </c>
      <c r="Q6" s="166"/>
      <c r="T6" s="2" t="s">
        <v>193</v>
      </c>
      <c r="U6"/>
      <c r="IR6" s="2"/>
    </row>
    <row r="7" spans="1:256" ht="14.1" customHeight="1" x14ac:dyDescent="0.2">
      <c r="A7" s="14">
        <v>2</v>
      </c>
      <c r="B7" s="136" t="s">
        <v>11</v>
      </c>
      <c r="C7" s="132">
        <v>0</v>
      </c>
      <c r="D7" s="17">
        <v>0</v>
      </c>
      <c r="E7" s="17">
        <v>0</v>
      </c>
      <c r="F7" s="17">
        <v>0</v>
      </c>
      <c r="G7" s="17">
        <v>1</v>
      </c>
      <c r="H7" s="161">
        <v>4</v>
      </c>
      <c r="I7" s="18">
        <f t="shared" si="0"/>
        <v>1420</v>
      </c>
      <c r="J7" s="15">
        <v>0</v>
      </c>
      <c r="K7" s="15">
        <f t="shared" si="1"/>
        <v>32</v>
      </c>
      <c r="L7" s="15">
        <v>200</v>
      </c>
      <c r="M7" s="164">
        <f t="shared" ref="M7:M65" si="2">I7+J7+K7+L7</f>
        <v>1652</v>
      </c>
      <c r="N7" s="103">
        <v>0</v>
      </c>
      <c r="O7" s="103">
        <v>0</v>
      </c>
      <c r="P7" s="166">
        <f t="shared" ref="P7:P68" si="3">M7-N7+O7</f>
        <v>1652</v>
      </c>
      <c r="Q7" s="166"/>
      <c r="S7" s="16" t="s">
        <v>12</v>
      </c>
      <c r="T7" t="s">
        <v>193</v>
      </c>
      <c r="U7"/>
      <c r="IR7" s="2"/>
    </row>
    <row r="8" spans="1:256" ht="14.1" customHeight="1" x14ac:dyDescent="0.2">
      <c r="A8" s="14">
        <v>3</v>
      </c>
      <c r="B8" s="136" t="s">
        <v>13</v>
      </c>
      <c r="C8" s="132">
        <v>0</v>
      </c>
      <c r="D8" s="17">
        <v>0</v>
      </c>
      <c r="E8" s="17">
        <v>1</v>
      </c>
      <c r="F8" s="17">
        <v>0</v>
      </c>
      <c r="G8" s="17">
        <v>0</v>
      </c>
      <c r="H8" s="161">
        <v>4</v>
      </c>
      <c r="I8" s="18">
        <f t="shared" si="0"/>
        <v>1260</v>
      </c>
      <c r="J8" s="15">
        <v>0</v>
      </c>
      <c r="K8" s="15">
        <f t="shared" si="1"/>
        <v>0</v>
      </c>
      <c r="L8" s="15"/>
      <c r="M8" s="164">
        <f t="shared" si="2"/>
        <v>1260</v>
      </c>
      <c r="N8" s="103">
        <f>H8*$N$5</f>
        <v>400</v>
      </c>
      <c r="O8" s="103">
        <v>0</v>
      </c>
      <c r="P8" s="166">
        <f t="shared" si="3"/>
        <v>860</v>
      </c>
      <c r="Q8" s="166"/>
      <c r="T8" t="s">
        <v>193</v>
      </c>
      <c r="U8"/>
      <c r="IR8" s="2"/>
    </row>
    <row r="9" spans="1:256" ht="14.1" customHeight="1" x14ac:dyDescent="0.2">
      <c r="A9" s="14">
        <v>4</v>
      </c>
      <c r="B9" s="134" t="s">
        <v>14</v>
      </c>
      <c r="C9" s="133">
        <v>1</v>
      </c>
      <c r="D9" s="128">
        <v>0</v>
      </c>
      <c r="E9" s="128">
        <v>0</v>
      </c>
      <c r="F9" s="128">
        <v>0</v>
      </c>
      <c r="G9" s="128">
        <v>0</v>
      </c>
      <c r="H9" s="162">
        <v>4</v>
      </c>
      <c r="I9" s="129">
        <f t="shared" si="0"/>
        <v>980</v>
      </c>
      <c r="J9" s="101">
        <v>0</v>
      </c>
      <c r="K9" s="101">
        <f t="shared" si="1"/>
        <v>0</v>
      </c>
      <c r="L9" s="101"/>
      <c r="M9" s="165">
        <f t="shared" si="2"/>
        <v>980</v>
      </c>
      <c r="N9" s="96">
        <v>400</v>
      </c>
      <c r="O9" s="96">
        <v>0</v>
      </c>
      <c r="P9" s="167">
        <f t="shared" si="3"/>
        <v>580</v>
      </c>
      <c r="Q9" s="167">
        <f>SUM(P6:P9)</f>
        <v>4544</v>
      </c>
      <c r="T9" t="s">
        <v>193</v>
      </c>
      <c r="U9"/>
      <c r="IR9" s="2"/>
    </row>
    <row r="10" spans="1:256" ht="14.1" customHeight="1" x14ac:dyDescent="0.2">
      <c r="A10" s="14">
        <v>5</v>
      </c>
      <c r="B10" s="136" t="s">
        <v>15</v>
      </c>
      <c r="C10" s="132">
        <v>0</v>
      </c>
      <c r="D10" s="17">
        <v>0</v>
      </c>
      <c r="E10" s="17">
        <v>0</v>
      </c>
      <c r="F10" s="17">
        <v>0</v>
      </c>
      <c r="G10" s="17">
        <v>1</v>
      </c>
      <c r="H10" s="161">
        <v>3</v>
      </c>
      <c r="I10" s="18">
        <f t="shared" si="0"/>
        <v>1065</v>
      </c>
      <c r="J10" s="117">
        <f t="shared" ref="J7:J65" si="4">(3-H10)*50</f>
        <v>0</v>
      </c>
      <c r="K10" s="15">
        <f t="shared" si="1"/>
        <v>24</v>
      </c>
      <c r="L10" s="15"/>
      <c r="M10" s="164">
        <f t="shared" si="2"/>
        <v>1089</v>
      </c>
      <c r="N10" s="103">
        <f>H10*$N$5</f>
        <v>300</v>
      </c>
      <c r="O10" s="103">
        <v>0</v>
      </c>
      <c r="P10" s="166">
        <f t="shared" si="3"/>
        <v>789</v>
      </c>
      <c r="Q10" s="166"/>
      <c r="T10" s="4"/>
      <c r="U10"/>
      <c r="IR10" s="2"/>
    </row>
    <row r="11" spans="1:256" ht="14.1" customHeight="1" x14ac:dyDescent="0.2">
      <c r="A11" s="14">
        <v>6</v>
      </c>
      <c r="B11" s="136" t="s">
        <v>16</v>
      </c>
      <c r="C11" s="132">
        <v>0</v>
      </c>
      <c r="D11" s="17">
        <v>0</v>
      </c>
      <c r="E11" s="17">
        <v>0</v>
      </c>
      <c r="F11" s="17">
        <v>0</v>
      </c>
      <c r="G11" s="17">
        <v>1</v>
      </c>
      <c r="H11" s="161">
        <v>3</v>
      </c>
      <c r="I11" s="18">
        <f t="shared" si="0"/>
        <v>1065</v>
      </c>
      <c r="J11" s="15">
        <f t="shared" si="4"/>
        <v>0</v>
      </c>
      <c r="K11" s="15">
        <f t="shared" si="1"/>
        <v>24</v>
      </c>
      <c r="L11" s="15"/>
      <c r="M11" s="164">
        <f t="shared" si="2"/>
        <v>1089</v>
      </c>
      <c r="N11" s="103">
        <v>0</v>
      </c>
      <c r="O11" s="103">
        <v>0</v>
      </c>
      <c r="P11" s="166">
        <f t="shared" si="3"/>
        <v>1089</v>
      </c>
      <c r="Q11" s="166"/>
      <c r="T11" s="4"/>
      <c r="U11"/>
      <c r="IR11" s="2"/>
    </row>
    <row r="12" spans="1:256" ht="14.1" customHeight="1" x14ac:dyDescent="0.2">
      <c r="A12" s="14">
        <v>7</v>
      </c>
      <c r="B12" s="134" t="s">
        <v>17</v>
      </c>
      <c r="C12" s="133">
        <v>0</v>
      </c>
      <c r="D12" s="128">
        <v>1</v>
      </c>
      <c r="E12" s="128">
        <v>0</v>
      </c>
      <c r="F12" s="128">
        <v>0</v>
      </c>
      <c r="G12" s="223">
        <v>0</v>
      </c>
      <c r="H12" s="162">
        <v>3</v>
      </c>
      <c r="I12" s="129">
        <f t="shared" si="0"/>
        <v>870</v>
      </c>
      <c r="J12" s="101">
        <f t="shared" si="4"/>
        <v>0</v>
      </c>
      <c r="K12" s="101">
        <f t="shared" si="1"/>
        <v>0</v>
      </c>
      <c r="L12" s="101"/>
      <c r="M12" s="165">
        <f t="shared" si="2"/>
        <v>870</v>
      </c>
      <c r="N12" s="96">
        <f>H12*$N$5</f>
        <v>300</v>
      </c>
      <c r="O12" s="96">
        <v>0</v>
      </c>
      <c r="P12" s="167">
        <f t="shared" si="3"/>
        <v>570</v>
      </c>
      <c r="Q12" s="167">
        <f>SUM(P10:P12)</f>
        <v>2448</v>
      </c>
      <c r="T12" s="4"/>
      <c r="U12"/>
      <c r="IR12" s="2"/>
    </row>
    <row r="13" spans="1:256" ht="14.1" customHeight="1" x14ac:dyDescent="0.2">
      <c r="A13" s="14">
        <v>8</v>
      </c>
      <c r="B13" s="172" t="s">
        <v>18</v>
      </c>
      <c r="C13" s="173">
        <v>0</v>
      </c>
      <c r="D13" s="174">
        <v>0</v>
      </c>
      <c r="E13" s="174">
        <v>0</v>
      </c>
      <c r="F13" s="174">
        <v>0</v>
      </c>
      <c r="G13" s="174">
        <v>1</v>
      </c>
      <c r="H13" s="175">
        <v>2</v>
      </c>
      <c r="I13" s="199">
        <f t="shared" si="0"/>
        <v>710</v>
      </c>
      <c r="J13" s="190">
        <f t="shared" si="4"/>
        <v>50</v>
      </c>
      <c r="K13" s="190">
        <f t="shared" si="1"/>
        <v>16</v>
      </c>
      <c r="L13" s="190"/>
      <c r="M13" s="164">
        <f t="shared" si="2"/>
        <v>776</v>
      </c>
      <c r="N13" s="103">
        <v>0</v>
      </c>
      <c r="O13" s="103">
        <v>0</v>
      </c>
      <c r="P13" s="166">
        <f t="shared" si="3"/>
        <v>776</v>
      </c>
      <c r="Q13" s="166"/>
      <c r="T13" s="4"/>
      <c r="U13"/>
      <c r="IR13" s="2"/>
    </row>
    <row r="14" spans="1:256" ht="14.1" customHeight="1" x14ac:dyDescent="0.2">
      <c r="A14" s="14">
        <v>9</v>
      </c>
      <c r="B14" s="176" t="s">
        <v>19</v>
      </c>
      <c r="C14" s="177">
        <v>0</v>
      </c>
      <c r="D14" s="178">
        <v>0</v>
      </c>
      <c r="E14" s="178">
        <v>0</v>
      </c>
      <c r="F14" s="178">
        <v>0</v>
      </c>
      <c r="G14" s="178">
        <v>1</v>
      </c>
      <c r="H14" s="179">
        <v>2</v>
      </c>
      <c r="I14" s="200">
        <f t="shared" si="0"/>
        <v>710</v>
      </c>
      <c r="J14" s="192">
        <f t="shared" si="4"/>
        <v>50</v>
      </c>
      <c r="K14" s="192">
        <f t="shared" si="1"/>
        <v>16</v>
      </c>
      <c r="L14" s="192"/>
      <c r="M14" s="165">
        <f t="shared" si="2"/>
        <v>776</v>
      </c>
      <c r="N14" s="96">
        <v>0</v>
      </c>
      <c r="O14" s="96">
        <v>0</v>
      </c>
      <c r="P14" s="167">
        <f t="shared" si="3"/>
        <v>776</v>
      </c>
      <c r="Q14" s="167">
        <f>SUM(P13:P14)</f>
        <v>1552</v>
      </c>
      <c r="T14" s="20"/>
      <c r="U14"/>
      <c r="IR14" s="2"/>
    </row>
    <row r="15" spans="1:256" ht="14.1" customHeight="1" x14ac:dyDescent="0.2">
      <c r="A15" s="14">
        <v>10</v>
      </c>
      <c r="B15" s="136" t="s">
        <v>127</v>
      </c>
      <c r="C15" s="132">
        <v>0</v>
      </c>
      <c r="D15" s="17">
        <v>1</v>
      </c>
      <c r="E15" s="17">
        <v>0</v>
      </c>
      <c r="F15" s="17">
        <v>0</v>
      </c>
      <c r="G15" s="17">
        <v>0</v>
      </c>
      <c r="H15" s="161">
        <v>3</v>
      </c>
      <c r="I15" s="18">
        <f t="shared" si="0"/>
        <v>870</v>
      </c>
      <c r="J15" s="117">
        <f t="shared" si="4"/>
        <v>0</v>
      </c>
      <c r="K15" s="15">
        <f t="shared" si="1"/>
        <v>0</v>
      </c>
      <c r="L15" s="143"/>
      <c r="M15" s="164">
        <f t="shared" si="2"/>
        <v>870</v>
      </c>
      <c r="N15" s="103">
        <f>H15*$N$5</f>
        <v>300</v>
      </c>
      <c r="O15" s="103">
        <v>0</v>
      </c>
      <c r="P15" s="166">
        <f t="shared" si="3"/>
        <v>570</v>
      </c>
      <c r="Q15" s="166"/>
      <c r="U15"/>
      <c r="IR15" s="2"/>
      <c r="IT15" s="4"/>
      <c r="IU15" s="4"/>
      <c r="IV15" s="4"/>
    </row>
    <row r="16" spans="1:256" ht="14.1" customHeight="1" x14ac:dyDescent="0.2">
      <c r="A16" s="14">
        <v>11</v>
      </c>
      <c r="B16" s="136" t="s">
        <v>174</v>
      </c>
      <c r="C16" s="132">
        <v>0</v>
      </c>
      <c r="D16" s="17">
        <v>0</v>
      </c>
      <c r="E16" s="17">
        <v>0</v>
      </c>
      <c r="F16" s="17">
        <v>0</v>
      </c>
      <c r="G16" s="17">
        <v>1</v>
      </c>
      <c r="H16" s="161">
        <v>3</v>
      </c>
      <c r="I16" s="18">
        <f t="shared" si="0"/>
        <v>1065</v>
      </c>
      <c r="J16" s="15">
        <f t="shared" si="4"/>
        <v>0</v>
      </c>
      <c r="K16" s="15">
        <f t="shared" si="1"/>
        <v>24</v>
      </c>
      <c r="L16" s="15"/>
      <c r="M16" s="164">
        <f t="shared" si="2"/>
        <v>1089</v>
      </c>
      <c r="N16" s="103">
        <v>0</v>
      </c>
      <c r="O16" s="103">
        <v>100</v>
      </c>
      <c r="P16" s="166">
        <f t="shared" si="3"/>
        <v>1189</v>
      </c>
      <c r="Q16" s="166"/>
      <c r="U16"/>
      <c r="IR16" s="2"/>
    </row>
    <row r="17" spans="1:252" ht="14.1" customHeight="1" x14ac:dyDescent="0.2">
      <c r="A17" s="14">
        <v>12</v>
      </c>
      <c r="B17" s="136" t="s">
        <v>175</v>
      </c>
      <c r="C17" s="132">
        <v>0</v>
      </c>
      <c r="D17" s="17">
        <v>0</v>
      </c>
      <c r="E17" s="17">
        <v>0</v>
      </c>
      <c r="F17" s="17">
        <v>0</v>
      </c>
      <c r="G17" s="128">
        <v>1</v>
      </c>
      <c r="H17" s="162">
        <v>3</v>
      </c>
      <c r="I17" s="129">
        <f t="shared" si="0"/>
        <v>1065</v>
      </c>
      <c r="J17" s="101">
        <f t="shared" si="4"/>
        <v>0</v>
      </c>
      <c r="K17" s="101">
        <f t="shared" si="1"/>
        <v>24</v>
      </c>
      <c r="L17" s="101"/>
      <c r="M17" s="165">
        <f t="shared" si="2"/>
        <v>1089</v>
      </c>
      <c r="N17" s="96">
        <v>0</v>
      </c>
      <c r="O17" s="96">
        <v>100</v>
      </c>
      <c r="P17" s="167">
        <f t="shared" si="3"/>
        <v>1189</v>
      </c>
      <c r="Q17" s="167">
        <f>SUM(P15:P17)</f>
        <v>2948</v>
      </c>
      <c r="U17"/>
      <c r="IR17" s="2"/>
    </row>
    <row r="18" spans="1:252" ht="14.1" customHeight="1" x14ac:dyDescent="0.2">
      <c r="A18" s="14">
        <v>13</v>
      </c>
      <c r="B18" s="135" t="s">
        <v>20</v>
      </c>
      <c r="C18" s="130">
        <v>0</v>
      </c>
      <c r="D18" s="131">
        <v>0</v>
      </c>
      <c r="E18" s="131">
        <v>0</v>
      </c>
      <c r="F18" s="131">
        <v>0</v>
      </c>
      <c r="G18" s="17">
        <v>1</v>
      </c>
      <c r="H18" s="161">
        <v>3</v>
      </c>
      <c r="I18" s="18">
        <f t="shared" si="0"/>
        <v>1065</v>
      </c>
      <c r="J18" s="15">
        <f t="shared" si="4"/>
        <v>0</v>
      </c>
      <c r="K18" s="15">
        <f t="shared" si="1"/>
        <v>24</v>
      </c>
      <c r="L18" s="15"/>
      <c r="M18" s="164">
        <f t="shared" si="2"/>
        <v>1089</v>
      </c>
      <c r="N18" s="103">
        <v>0</v>
      </c>
      <c r="O18" s="103">
        <v>100</v>
      </c>
      <c r="P18" s="166">
        <f t="shared" si="3"/>
        <v>1189</v>
      </c>
      <c r="Q18" s="166"/>
      <c r="U18"/>
      <c r="IR18" s="2"/>
    </row>
    <row r="19" spans="1:252" ht="14.1" customHeight="1" x14ac:dyDescent="0.2">
      <c r="A19" s="14">
        <v>14</v>
      </c>
      <c r="B19" s="134" t="s">
        <v>21</v>
      </c>
      <c r="C19" s="133">
        <v>0</v>
      </c>
      <c r="D19" s="128">
        <v>0</v>
      </c>
      <c r="E19" s="128">
        <v>0</v>
      </c>
      <c r="F19" s="128">
        <v>0</v>
      </c>
      <c r="G19" s="128">
        <v>1</v>
      </c>
      <c r="H19" s="162">
        <v>3</v>
      </c>
      <c r="I19" s="129">
        <f t="shared" si="0"/>
        <v>1065</v>
      </c>
      <c r="J19" s="15">
        <f t="shared" si="4"/>
        <v>0</v>
      </c>
      <c r="K19" s="101">
        <f t="shared" si="1"/>
        <v>24</v>
      </c>
      <c r="L19" s="101"/>
      <c r="M19" s="165">
        <f t="shared" si="2"/>
        <v>1089</v>
      </c>
      <c r="N19" s="96">
        <v>0</v>
      </c>
      <c r="O19" s="96">
        <v>100</v>
      </c>
      <c r="P19" s="167">
        <f t="shared" si="3"/>
        <v>1189</v>
      </c>
      <c r="Q19" s="167">
        <f>SUM(P18:P19)</f>
        <v>2378</v>
      </c>
      <c r="S19" s="19"/>
      <c r="U19"/>
      <c r="IR19" s="2"/>
    </row>
    <row r="20" spans="1:252" ht="14.1" customHeight="1" x14ac:dyDescent="0.2">
      <c r="A20" s="14">
        <v>15</v>
      </c>
      <c r="B20" s="172" t="s">
        <v>22</v>
      </c>
      <c r="C20" s="173">
        <v>0</v>
      </c>
      <c r="D20" s="174">
        <v>1</v>
      </c>
      <c r="E20" s="174">
        <v>0</v>
      </c>
      <c r="F20" s="174">
        <v>0</v>
      </c>
      <c r="G20" s="174">
        <v>0</v>
      </c>
      <c r="H20" s="175">
        <v>2</v>
      </c>
      <c r="I20" s="188">
        <f t="shared" si="0"/>
        <v>580</v>
      </c>
      <c r="J20" s="189">
        <f t="shared" si="4"/>
        <v>50</v>
      </c>
      <c r="K20" s="190">
        <f t="shared" si="1"/>
        <v>0</v>
      </c>
      <c r="L20" s="190"/>
      <c r="M20" s="164">
        <f t="shared" si="2"/>
        <v>630</v>
      </c>
      <c r="N20" s="103">
        <f>H20*$N$5</f>
        <v>200</v>
      </c>
      <c r="O20" s="103">
        <v>0</v>
      </c>
      <c r="P20" s="166">
        <f t="shared" si="3"/>
        <v>430</v>
      </c>
      <c r="Q20" s="166"/>
      <c r="S20" s="19"/>
      <c r="U20"/>
      <c r="IR20" s="2"/>
    </row>
    <row r="21" spans="1:252" ht="14.1" customHeight="1" x14ac:dyDescent="0.2">
      <c r="A21" s="14">
        <v>16</v>
      </c>
      <c r="B21" s="172" t="s">
        <v>23</v>
      </c>
      <c r="C21" s="173">
        <v>0</v>
      </c>
      <c r="D21" s="174">
        <v>0</v>
      </c>
      <c r="E21" s="174">
        <v>0</v>
      </c>
      <c r="F21" s="174">
        <v>0</v>
      </c>
      <c r="G21" s="174">
        <v>1</v>
      </c>
      <c r="H21" s="175">
        <v>2</v>
      </c>
      <c r="I21" s="188">
        <f t="shared" si="0"/>
        <v>710</v>
      </c>
      <c r="J21" s="190">
        <f t="shared" si="4"/>
        <v>50</v>
      </c>
      <c r="K21" s="190">
        <f t="shared" si="1"/>
        <v>16</v>
      </c>
      <c r="L21" s="190"/>
      <c r="M21" s="164">
        <f t="shared" si="2"/>
        <v>776</v>
      </c>
      <c r="N21" s="103">
        <v>0</v>
      </c>
      <c r="O21" s="103">
        <v>100</v>
      </c>
      <c r="P21" s="166">
        <f t="shared" si="3"/>
        <v>876</v>
      </c>
      <c r="Q21" s="166"/>
      <c r="S21" s="19"/>
      <c r="U21"/>
      <c r="IR21" s="2"/>
    </row>
    <row r="22" spans="1:252" ht="14.1" customHeight="1" x14ac:dyDescent="0.2">
      <c r="A22" s="14">
        <v>17</v>
      </c>
      <c r="B22" s="176" t="s">
        <v>24</v>
      </c>
      <c r="C22" s="177">
        <v>0</v>
      </c>
      <c r="D22" s="178">
        <v>0</v>
      </c>
      <c r="E22" s="178">
        <v>0</v>
      </c>
      <c r="F22" s="178">
        <v>0</v>
      </c>
      <c r="G22" s="178">
        <v>1</v>
      </c>
      <c r="H22" s="179">
        <v>2</v>
      </c>
      <c r="I22" s="191">
        <f t="shared" si="0"/>
        <v>710</v>
      </c>
      <c r="J22" s="192">
        <f t="shared" si="4"/>
        <v>50</v>
      </c>
      <c r="K22" s="192">
        <f t="shared" si="1"/>
        <v>16</v>
      </c>
      <c r="L22" s="192"/>
      <c r="M22" s="165">
        <f t="shared" si="2"/>
        <v>776</v>
      </c>
      <c r="N22" s="96">
        <v>0</v>
      </c>
      <c r="O22" s="96">
        <v>100</v>
      </c>
      <c r="P22" s="167">
        <f t="shared" si="3"/>
        <v>876</v>
      </c>
      <c r="Q22" s="167">
        <f>SUM(P20:P22)</f>
        <v>2182</v>
      </c>
      <c r="S22" s="19"/>
      <c r="U22"/>
      <c r="IR22" s="2"/>
    </row>
    <row r="23" spans="1:252" ht="14.1" customHeight="1" x14ac:dyDescent="0.2">
      <c r="A23" s="14">
        <v>18</v>
      </c>
      <c r="B23" s="136" t="s">
        <v>27</v>
      </c>
      <c r="C23" s="132">
        <v>0</v>
      </c>
      <c r="D23" s="17">
        <v>0</v>
      </c>
      <c r="E23" s="17">
        <v>0</v>
      </c>
      <c r="F23" s="17">
        <v>0</v>
      </c>
      <c r="G23" s="17">
        <v>1</v>
      </c>
      <c r="H23" s="161">
        <v>3</v>
      </c>
      <c r="I23" s="18">
        <f t="shared" si="0"/>
        <v>1065</v>
      </c>
      <c r="J23" s="15">
        <f t="shared" si="4"/>
        <v>0</v>
      </c>
      <c r="K23" s="15">
        <f t="shared" si="1"/>
        <v>24</v>
      </c>
      <c r="L23" s="15"/>
      <c r="M23" s="164">
        <f t="shared" si="2"/>
        <v>1089</v>
      </c>
      <c r="N23" s="103">
        <v>0</v>
      </c>
      <c r="O23" s="103">
        <v>100</v>
      </c>
      <c r="P23" s="166">
        <f t="shared" si="3"/>
        <v>1189</v>
      </c>
      <c r="Q23" s="166"/>
      <c r="S23" s="19"/>
      <c r="U23"/>
      <c r="IR23" s="2"/>
    </row>
    <row r="24" spans="1:252" ht="14.1" customHeight="1" x14ac:dyDescent="0.2">
      <c r="A24" s="14">
        <v>19</v>
      </c>
      <c r="B24" s="136" t="s">
        <v>26</v>
      </c>
      <c r="C24" s="132">
        <v>0</v>
      </c>
      <c r="D24" s="17">
        <v>1</v>
      </c>
      <c r="E24" s="17">
        <v>0</v>
      </c>
      <c r="F24" s="17">
        <v>0</v>
      </c>
      <c r="G24" s="17">
        <v>0</v>
      </c>
      <c r="H24" s="161">
        <v>3</v>
      </c>
      <c r="I24" s="18">
        <f t="shared" si="0"/>
        <v>870</v>
      </c>
      <c r="J24" s="15">
        <f t="shared" si="4"/>
        <v>0</v>
      </c>
      <c r="K24" s="15">
        <f t="shared" si="1"/>
        <v>0</v>
      </c>
      <c r="L24" s="15"/>
      <c r="M24" s="164">
        <f t="shared" si="2"/>
        <v>870</v>
      </c>
      <c r="N24" s="103">
        <v>0</v>
      </c>
      <c r="O24" s="103">
        <v>100</v>
      </c>
      <c r="P24" s="166">
        <f t="shared" si="3"/>
        <v>970</v>
      </c>
      <c r="Q24" s="166"/>
      <c r="S24" s="19"/>
      <c r="U24"/>
      <c r="IR24" s="2"/>
    </row>
    <row r="25" spans="1:252" ht="14.1" customHeight="1" x14ac:dyDescent="0.2">
      <c r="A25" s="14">
        <v>20</v>
      </c>
      <c r="B25" s="136" t="s">
        <v>25</v>
      </c>
      <c r="C25" s="132">
        <v>0</v>
      </c>
      <c r="D25" s="17">
        <v>1</v>
      </c>
      <c r="E25" s="17">
        <v>0</v>
      </c>
      <c r="F25" s="17">
        <v>0</v>
      </c>
      <c r="G25" s="17">
        <v>0</v>
      </c>
      <c r="H25" s="161">
        <v>3</v>
      </c>
      <c r="I25" s="18">
        <f t="shared" si="0"/>
        <v>870</v>
      </c>
      <c r="J25" s="15">
        <f t="shared" si="4"/>
        <v>0</v>
      </c>
      <c r="K25" s="15">
        <f t="shared" si="1"/>
        <v>0</v>
      </c>
      <c r="L25" s="15"/>
      <c r="M25" s="164">
        <f t="shared" si="2"/>
        <v>870</v>
      </c>
      <c r="N25" s="103">
        <v>0</v>
      </c>
      <c r="O25" s="103">
        <v>100</v>
      </c>
      <c r="P25" s="166">
        <f t="shared" si="3"/>
        <v>970</v>
      </c>
      <c r="Q25" s="166"/>
      <c r="T25" s="20"/>
      <c r="U25"/>
      <c r="IR25" s="2"/>
    </row>
    <row r="26" spans="1:252" ht="14.1" customHeight="1" x14ac:dyDescent="0.2">
      <c r="A26" s="14">
        <v>21</v>
      </c>
      <c r="B26" s="134" t="s">
        <v>28</v>
      </c>
      <c r="C26" s="133">
        <v>0</v>
      </c>
      <c r="D26" s="128">
        <v>0</v>
      </c>
      <c r="E26" s="128">
        <v>0</v>
      </c>
      <c r="F26" s="128">
        <v>0</v>
      </c>
      <c r="G26" s="128">
        <v>1</v>
      </c>
      <c r="H26" s="162">
        <v>3</v>
      </c>
      <c r="I26" s="129">
        <f t="shared" si="0"/>
        <v>1065</v>
      </c>
      <c r="J26" s="101">
        <f t="shared" si="4"/>
        <v>0</v>
      </c>
      <c r="K26" s="101">
        <f t="shared" si="1"/>
        <v>24</v>
      </c>
      <c r="L26" s="101"/>
      <c r="M26" s="165">
        <f t="shared" si="2"/>
        <v>1089</v>
      </c>
      <c r="N26" s="96">
        <v>0</v>
      </c>
      <c r="O26" s="96">
        <v>100</v>
      </c>
      <c r="P26" s="167">
        <f t="shared" si="3"/>
        <v>1189</v>
      </c>
      <c r="Q26" s="167">
        <f>SUM(P23:P26)</f>
        <v>4318</v>
      </c>
      <c r="T26" s="20"/>
      <c r="U26"/>
      <c r="IR26" s="2"/>
    </row>
    <row r="27" spans="1:252" ht="14.1" customHeight="1" x14ac:dyDescent="0.2">
      <c r="A27" s="14">
        <v>22</v>
      </c>
      <c r="B27" s="172" t="s">
        <v>126</v>
      </c>
      <c r="C27" s="173">
        <v>0</v>
      </c>
      <c r="D27" s="174">
        <v>0</v>
      </c>
      <c r="E27" s="174">
        <v>0</v>
      </c>
      <c r="F27" s="174">
        <v>0</v>
      </c>
      <c r="G27" s="174">
        <v>1</v>
      </c>
      <c r="H27" s="175">
        <v>2</v>
      </c>
      <c r="I27" s="188">
        <f t="shared" si="0"/>
        <v>710</v>
      </c>
      <c r="J27" s="190">
        <f t="shared" si="4"/>
        <v>50</v>
      </c>
      <c r="K27" s="190">
        <f t="shared" si="1"/>
        <v>16</v>
      </c>
      <c r="L27" s="190"/>
      <c r="M27" s="164">
        <f t="shared" si="2"/>
        <v>776</v>
      </c>
      <c r="N27" s="103">
        <v>0</v>
      </c>
      <c r="O27" s="103">
        <v>100</v>
      </c>
      <c r="P27" s="166">
        <f t="shared" si="3"/>
        <v>876</v>
      </c>
      <c r="Q27" s="166"/>
      <c r="T27" s="20"/>
      <c r="U27"/>
      <c r="IR27" s="2"/>
    </row>
    <row r="28" spans="1:252" ht="14.1" customHeight="1" x14ac:dyDescent="0.2">
      <c r="A28" s="14">
        <v>23</v>
      </c>
      <c r="B28" s="172" t="s">
        <v>125</v>
      </c>
      <c r="C28" s="173">
        <v>0</v>
      </c>
      <c r="D28" s="174">
        <v>1</v>
      </c>
      <c r="E28" s="174">
        <v>0</v>
      </c>
      <c r="F28" s="174">
        <v>0</v>
      </c>
      <c r="G28" s="226">
        <v>0</v>
      </c>
      <c r="H28" s="175">
        <v>2</v>
      </c>
      <c r="I28" s="188">
        <f t="shared" si="0"/>
        <v>580</v>
      </c>
      <c r="J28" s="190">
        <f t="shared" si="4"/>
        <v>50</v>
      </c>
      <c r="K28" s="190">
        <f t="shared" si="1"/>
        <v>0</v>
      </c>
      <c r="L28" s="190"/>
      <c r="M28" s="164">
        <f t="shared" si="2"/>
        <v>630</v>
      </c>
      <c r="N28" s="103">
        <f>H28*$N$5</f>
        <v>200</v>
      </c>
      <c r="O28" s="103">
        <v>0</v>
      </c>
      <c r="P28" s="166">
        <f t="shared" si="3"/>
        <v>430</v>
      </c>
      <c r="Q28" s="166"/>
      <c r="T28" s="20"/>
      <c r="U28"/>
      <c r="IR28" s="2"/>
    </row>
    <row r="29" spans="1:252" ht="14.1" customHeight="1" x14ac:dyDescent="0.2">
      <c r="A29" s="14">
        <v>24</v>
      </c>
      <c r="B29" s="176" t="s">
        <v>138</v>
      </c>
      <c r="C29" s="177">
        <v>0</v>
      </c>
      <c r="D29" s="178">
        <v>1</v>
      </c>
      <c r="E29" s="178">
        <v>0</v>
      </c>
      <c r="F29" s="178">
        <v>0</v>
      </c>
      <c r="G29" s="227">
        <v>0</v>
      </c>
      <c r="H29" s="179">
        <v>2</v>
      </c>
      <c r="I29" s="191">
        <f t="shared" si="0"/>
        <v>580</v>
      </c>
      <c r="J29" s="192">
        <f t="shared" si="4"/>
        <v>50</v>
      </c>
      <c r="K29" s="192">
        <f t="shared" si="1"/>
        <v>0</v>
      </c>
      <c r="L29" s="192"/>
      <c r="M29" s="165">
        <f t="shared" si="2"/>
        <v>630</v>
      </c>
      <c r="N29" s="96">
        <v>0</v>
      </c>
      <c r="O29" s="96">
        <v>100</v>
      </c>
      <c r="P29" s="167">
        <f t="shared" si="3"/>
        <v>730</v>
      </c>
      <c r="Q29" s="167">
        <f>SUM(P27:P29)</f>
        <v>2036</v>
      </c>
      <c r="U29"/>
      <c r="IR29" s="2"/>
    </row>
    <row r="30" spans="1:252" ht="14.1" customHeight="1" x14ac:dyDescent="0.2">
      <c r="A30" s="14">
        <v>25</v>
      </c>
      <c r="B30" s="137" t="s">
        <v>29</v>
      </c>
      <c r="C30" s="87">
        <v>0</v>
      </c>
      <c r="D30" s="17">
        <v>1</v>
      </c>
      <c r="E30" s="17">
        <v>0</v>
      </c>
      <c r="F30" s="17">
        <v>0</v>
      </c>
      <c r="G30" s="17">
        <v>0</v>
      </c>
      <c r="H30" s="161">
        <v>3</v>
      </c>
      <c r="I30" s="18">
        <f t="shared" si="0"/>
        <v>870</v>
      </c>
      <c r="J30" s="15">
        <f t="shared" si="4"/>
        <v>0</v>
      </c>
      <c r="K30" s="15">
        <f t="shared" si="1"/>
        <v>0</v>
      </c>
      <c r="L30" s="15"/>
      <c r="M30" s="164">
        <f t="shared" si="2"/>
        <v>870</v>
      </c>
      <c r="N30" s="103">
        <f>H30*$N$5</f>
        <v>300</v>
      </c>
      <c r="O30" s="103">
        <v>0</v>
      </c>
      <c r="P30" s="166">
        <f t="shared" si="3"/>
        <v>570</v>
      </c>
      <c r="Q30" s="166"/>
      <c r="T30" s="251" t="s">
        <v>192</v>
      </c>
      <c r="U30"/>
      <c r="IR30" s="2"/>
    </row>
    <row r="31" spans="1:252" ht="14.1" customHeight="1" x14ac:dyDescent="0.2">
      <c r="A31" s="14">
        <v>26</v>
      </c>
      <c r="B31" s="137" t="s">
        <v>30</v>
      </c>
      <c r="C31" s="87">
        <v>0</v>
      </c>
      <c r="D31" s="17">
        <v>1</v>
      </c>
      <c r="E31" s="17">
        <v>0</v>
      </c>
      <c r="F31" s="17">
        <v>0</v>
      </c>
      <c r="G31" s="17">
        <v>0</v>
      </c>
      <c r="H31" s="161">
        <v>3</v>
      </c>
      <c r="I31" s="18">
        <f t="shared" si="0"/>
        <v>870</v>
      </c>
      <c r="J31" s="15">
        <f t="shared" si="4"/>
        <v>0</v>
      </c>
      <c r="K31" s="15">
        <f t="shared" si="1"/>
        <v>0</v>
      </c>
      <c r="L31" s="15"/>
      <c r="M31" s="164">
        <f t="shared" si="2"/>
        <v>870</v>
      </c>
      <c r="N31" s="103">
        <f>H31*$N$5</f>
        <v>300</v>
      </c>
      <c r="O31" s="103">
        <v>0</v>
      </c>
      <c r="P31" s="166">
        <f t="shared" si="3"/>
        <v>570</v>
      </c>
      <c r="Q31" s="166"/>
      <c r="T31" s="4"/>
      <c r="U31"/>
      <c r="IL31" s="20"/>
      <c r="IM31" s="20"/>
      <c r="IN31" s="20"/>
      <c r="IO31" s="20"/>
      <c r="IP31" s="20"/>
      <c r="IQ31" s="20"/>
      <c r="IR31" s="2"/>
    </row>
    <row r="32" spans="1:252" ht="14.1" customHeight="1" x14ac:dyDescent="0.2">
      <c r="A32" s="14">
        <v>27</v>
      </c>
      <c r="B32" s="137" t="s">
        <v>31</v>
      </c>
      <c r="C32" s="87">
        <v>0</v>
      </c>
      <c r="D32" s="17">
        <v>1</v>
      </c>
      <c r="E32" s="17">
        <v>0</v>
      </c>
      <c r="F32" s="17">
        <v>0</v>
      </c>
      <c r="G32" s="17">
        <v>0</v>
      </c>
      <c r="H32" s="161">
        <v>3</v>
      </c>
      <c r="I32" s="18">
        <f t="shared" si="0"/>
        <v>870</v>
      </c>
      <c r="J32" s="15">
        <f t="shared" si="4"/>
        <v>0</v>
      </c>
      <c r="K32" s="15">
        <f t="shared" si="1"/>
        <v>0</v>
      </c>
      <c r="L32" s="15"/>
      <c r="M32" s="164">
        <f t="shared" si="2"/>
        <v>870</v>
      </c>
      <c r="N32" s="103">
        <f>H32*$N$5</f>
        <v>300</v>
      </c>
      <c r="O32" s="103">
        <v>0</v>
      </c>
      <c r="P32" s="166">
        <f t="shared" si="3"/>
        <v>570</v>
      </c>
      <c r="Q32" s="166"/>
      <c r="T32" s="4"/>
      <c r="U32"/>
      <c r="IR32" s="2"/>
    </row>
    <row r="33" spans="1:256" ht="14.1" customHeight="1" x14ac:dyDescent="0.2">
      <c r="A33" s="14">
        <v>28</v>
      </c>
      <c r="B33" s="137" t="s">
        <v>32</v>
      </c>
      <c r="C33" s="87">
        <v>0</v>
      </c>
      <c r="D33" s="17">
        <v>0</v>
      </c>
      <c r="E33" s="17">
        <v>1</v>
      </c>
      <c r="F33" s="17">
        <v>0</v>
      </c>
      <c r="G33" s="17">
        <v>0</v>
      </c>
      <c r="H33" s="161">
        <v>3</v>
      </c>
      <c r="I33" s="18">
        <f t="shared" ref="I33:I65" si="5">(C33*C$5+D33*D$5+E33*E$5+F33*F$5+G33*G$5)*H33</f>
        <v>945</v>
      </c>
      <c r="J33" s="15">
        <f t="shared" si="4"/>
        <v>0</v>
      </c>
      <c r="K33" s="15">
        <f t="shared" ref="K33:K65" si="6">G33*H33*K$5</f>
        <v>0</v>
      </c>
      <c r="L33" s="15"/>
      <c r="M33" s="164">
        <f t="shared" si="2"/>
        <v>945</v>
      </c>
      <c r="N33" s="103">
        <f>H33*$N$5</f>
        <v>300</v>
      </c>
      <c r="O33" s="103">
        <v>0</v>
      </c>
      <c r="P33" s="166">
        <f t="shared" si="3"/>
        <v>645</v>
      </c>
      <c r="Q33" s="166"/>
      <c r="T33" s="4"/>
      <c r="U33"/>
      <c r="IR33" s="2"/>
    </row>
    <row r="34" spans="1:256" ht="14.1" customHeight="1" x14ac:dyDescent="0.2">
      <c r="A34" s="14">
        <v>29</v>
      </c>
      <c r="B34" s="137" t="s">
        <v>33</v>
      </c>
      <c r="C34" s="87">
        <v>0</v>
      </c>
      <c r="D34" s="17">
        <v>0</v>
      </c>
      <c r="E34" s="17">
        <v>0</v>
      </c>
      <c r="F34" s="17">
        <v>0</v>
      </c>
      <c r="G34" s="17">
        <v>1</v>
      </c>
      <c r="H34" s="161">
        <v>3</v>
      </c>
      <c r="I34" s="18">
        <f t="shared" si="5"/>
        <v>1065</v>
      </c>
      <c r="J34" s="15">
        <f t="shared" si="4"/>
        <v>0</v>
      </c>
      <c r="K34" s="15">
        <f t="shared" si="6"/>
        <v>24</v>
      </c>
      <c r="L34" s="15"/>
      <c r="M34" s="164">
        <f t="shared" si="2"/>
        <v>1089</v>
      </c>
      <c r="N34" s="103">
        <v>0</v>
      </c>
      <c r="O34" s="103">
        <v>100</v>
      </c>
      <c r="P34" s="166">
        <f t="shared" si="3"/>
        <v>1189</v>
      </c>
      <c r="Q34" s="166"/>
      <c r="T34" s="4"/>
      <c r="U34"/>
      <c r="IR34" s="2"/>
    </row>
    <row r="35" spans="1:256" ht="14.1" customHeight="1" x14ac:dyDescent="0.2">
      <c r="A35" s="14">
        <v>30</v>
      </c>
      <c r="B35" s="138" t="s">
        <v>34</v>
      </c>
      <c r="C35" s="139">
        <v>0</v>
      </c>
      <c r="D35" s="128">
        <v>0</v>
      </c>
      <c r="E35" s="128">
        <v>0</v>
      </c>
      <c r="F35" s="128">
        <v>0</v>
      </c>
      <c r="G35" s="128">
        <v>1</v>
      </c>
      <c r="H35" s="162">
        <v>3</v>
      </c>
      <c r="I35" s="129">
        <f t="shared" si="5"/>
        <v>1065</v>
      </c>
      <c r="J35" s="101">
        <f t="shared" si="4"/>
        <v>0</v>
      </c>
      <c r="K35" s="101">
        <f t="shared" si="6"/>
        <v>24</v>
      </c>
      <c r="L35" s="101"/>
      <c r="M35" s="165">
        <f t="shared" si="2"/>
        <v>1089</v>
      </c>
      <c r="N35" s="96">
        <v>0</v>
      </c>
      <c r="O35" s="96">
        <v>100</v>
      </c>
      <c r="P35" s="167">
        <f t="shared" si="3"/>
        <v>1189</v>
      </c>
      <c r="Q35" s="167">
        <f>SUM(P30:P35)</f>
        <v>4733</v>
      </c>
      <c r="T35" s="4" t="s">
        <v>151</v>
      </c>
      <c r="U35"/>
      <c r="IR35" s="2"/>
    </row>
    <row r="36" spans="1:256" ht="14.1" customHeight="1" x14ac:dyDescent="0.2">
      <c r="A36" s="14">
        <v>31</v>
      </c>
      <c r="B36" s="180" t="s">
        <v>177</v>
      </c>
      <c r="C36" s="181">
        <v>0</v>
      </c>
      <c r="D36" s="174">
        <v>0</v>
      </c>
      <c r="E36" s="174">
        <v>0</v>
      </c>
      <c r="F36" s="174">
        <v>0</v>
      </c>
      <c r="G36" s="174">
        <v>1</v>
      </c>
      <c r="H36" s="175">
        <v>2</v>
      </c>
      <c r="I36" s="188">
        <f t="shared" si="5"/>
        <v>710</v>
      </c>
      <c r="J36" s="190">
        <f t="shared" si="4"/>
        <v>50</v>
      </c>
      <c r="K36" s="190">
        <f t="shared" si="6"/>
        <v>16</v>
      </c>
      <c r="L36" s="190"/>
      <c r="M36" s="164">
        <f t="shared" si="2"/>
        <v>776</v>
      </c>
      <c r="N36" s="103">
        <f>H36*$N$5</f>
        <v>200</v>
      </c>
      <c r="O36" s="103">
        <v>0</v>
      </c>
      <c r="P36" s="166">
        <f t="shared" si="3"/>
        <v>576</v>
      </c>
      <c r="Q36" s="166"/>
      <c r="T36" s="4"/>
      <c r="U36"/>
      <c r="IR36" s="2"/>
      <c r="IT36" s="4"/>
      <c r="IU36" s="4"/>
      <c r="IV36" s="4"/>
    </row>
    <row r="37" spans="1:256" ht="14.1" customHeight="1" x14ac:dyDescent="0.2">
      <c r="A37" s="14">
        <v>32</v>
      </c>
      <c r="B37" s="180" t="s">
        <v>124</v>
      </c>
      <c r="C37" s="181">
        <v>0</v>
      </c>
      <c r="D37" s="174">
        <v>1</v>
      </c>
      <c r="E37" s="174">
        <v>0</v>
      </c>
      <c r="F37" s="174">
        <v>0</v>
      </c>
      <c r="G37" s="174">
        <v>0</v>
      </c>
      <c r="H37" s="175">
        <v>2</v>
      </c>
      <c r="I37" s="188">
        <f t="shared" si="5"/>
        <v>580</v>
      </c>
      <c r="J37" s="190">
        <f t="shared" si="4"/>
        <v>50</v>
      </c>
      <c r="K37" s="190">
        <f t="shared" si="6"/>
        <v>0</v>
      </c>
      <c r="L37" s="190"/>
      <c r="M37" s="164">
        <f t="shared" si="2"/>
        <v>630</v>
      </c>
      <c r="N37" s="103">
        <v>0</v>
      </c>
      <c r="O37" s="103">
        <v>100</v>
      </c>
      <c r="P37" s="166">
        <f t="shared" si="3"/>
        <v>730</v>
      </c>
      <c r="Q37" s="166"/>
      <c r="T37" s="4"/>
      <c r="U37"/>
      <c r="IR37" s="2"/>
      <c r="IT37" s="4"/>
      <c r="IU37" s="4"/>
      <c r="IV37" s="4"/>
    </row>
    <row r="38" spans="1:256" ht="14.1" customHeight="1" x14ac:dyDescent="0.2">
      <c r="A38" s="14">
        <v>33</v>
      </c>
      <c r="B38" s="182" t="s">
        <v>178</v>
      </c>
      <c r="C38" s="183">
        <v>1</v>
      </c>
      <c r="D38" s="178">
        <v>0</v>
      </c>
      <c r="E38" s="178">
        <v>0</v>
      </c>
      <c r="F38" s="178">
        <v>0</v>
      </c>
      <c r="G38" s="178">
        <v>0</v>
      </c>
      <c r="H38" s="179">
        <v>2</v>
      </c>
      <c r="I38" s="191">
        <f t="shared" si="5"/>
        <v>490</v>
      </c>
      <c r="J38" s="192">
        <f t="shared" si="4"/>
        <v>50</v>
      </c>
      <c r="K38" s="192">
        <f t="shared" si="6"/>
        <v>0</v>
      </c>
      <c r="L38" s="192"/>
      <c r="M38" s="165">
        <f t="shared" si="2"/>
        <v>540</v>
      </c>
      <c r="N38" s="96">
        <v>0</v>
      </c>
      <c r="O38" s="96">
        <v>100</v>
      </c>
      <c r="P38" s="167">
        <f t="shared" si="3"/>
        <v>640</v>
      </c>
      <c r="Q38" s="167">
        <f>SUM(P36:P38)</f>
        <v>1946</v>
      </c>
      <c r="T38" s="4"/>
      <c r="U38"/>
      <c r="IR38" s="2"/>
      <c r="IT38" s="4"/>
      <c r="IU38" s="4"/>
      <c r="IV38" s="4"/>
    </row>
    <row r="39" spans="1:256" ht="14.1" customHeight="1" x14ac:dyDescent="0.2">
      <c r="A39" s="14">
        <v>34</v>
      </c>
      <c r="B39" s="137" t="s">
        <v>139</v>
      </c>
      <c r="C39" s="87">
        <v>0</v>
      </c>
      <c r="D39" s="17">
        <v>1</v>
      </c>
      <c r="E39" s="17">
        <v>0</v>
      </c>
      <c r="F39" s="17">
        <v>0</v>
      </c>
      <c r="G39" s="17">
        <v>0</v>
      </c>
      <c r="H39" s="161">
        <v>3</v>
      </c>
      <c r="I39" s="18">
        <f t="shared" si="5"/>
        <v>870</v>
      </c>
      <c r="J39" s="15">
        <f t="shared" si="4"/>
        <v>0</v>
      </c>
      <c r="K39" s="15">
        <f t="shared" si="6"/>
        <v>0</v>
      </c>
      <c r="L39" s="15"/>
      <c r="M39" s="164">
        <f t="shared" si="2"/>
        <v>870</v>
      </c>
      <c r="N39" s="103">
        <f>H39*$N$5</f>
        <v>300</v>
      </c>
      <c r="O39" s="103">
        <v>0</v>
      </c>
      <c r="P39" s="166">
        <f t="shared" si="3"/>
        <v>570</v>
      </c>
      <c r="Q39" s="166"/>
      <c r="T39" s="4"/>
      <c r="U39"/>
      <c r="IR39" s="2"/>
    </row>
    <row r="40" spans="1:256" ht="14.1" customHeight="1" x14ac:dyDescent="0.2">
      <c r="A40" s="14">
        <v>35</v>
      </c>
      <c r="B40" s="151" t="s">
        <v>140</v>
      </c>
      <c r="C40" s="140">
        <v>1</v>
      </c>
      <c r="D40" s="17">
        <v>0</v>
      </c>
      <c r="E40" s="17">
        <v>0</v>
      </c>
      <c r="F40" s="17">
        <v>0</v>
      </c>
      <c r="G40" s="17">
        <v>0</v>
      </c>
      <c r="H40" s="161">
        <v>3</v>
      </c>
      <c r="I40" s="18">
        <f t="shared" si="5"/>
        <v>735</v>
      </c>
      <c r="J40" s="15">
        <f t="shared" si="4"/>
        <v>0</v>
      </c>
      <c r="K40" s="15">
        <f t="shared" si="6"/>
        <v>0</v>
      </c>
      <c r="L40" s="15"/>
      <c r="M40" s="164">
        <f t="shared" si="2"/>
        <v>735</v>
      </c>
      <c r="N40" s="103">
        <v>0</v>
      </c>
      <c r="O40" s="103">
        <v>0</v>
      </c>
      <c r="P40" s="166">
        <f t="shared" si="3"/>
        <v>735</v>
      </c>
      <c r="Q40" s="166"/>
      <c r="T40" s="4"/>
      <c r="U40"/>
      <c r="IR40" s="2"/>
    </row>
    <row r="41" spans="1:256" ht="14.1" customHeight="1" x14ac:dyDescent="0.2">
      <c r="A41" s="14">
        <v>36</v>
      </c>
      <c r="B41" s="151" t="s">
        <v>141</v>
      </c>
      <c r="C41" s="140">
        <v>1</v>
      </c>
      <c r="D41" s="17">
        <v>0</v>
      </c>
      <c r="E41" s="17">
        <v>0</v>
      </c>
      <c r="F41" s="17">
        <v>0</v>
      </c>
      <c r="G41" s="17">
        <v>0</v>
      </c>
      <c r="H41" s="161">
        <v>3</v>
      </c>
      <c r="I41" s="18">
        <f t="shared" si="5"/>
        <v>735</v>
      </c>
      <c r="J41" s="15">
        <f t="shared" si="4"/>
        <v>0</v>
      </c>
      <c r="K41" s="15">
        <f t="shared" si="6"/>
        <v>0</v>
      </c>
      <c r="L41" s="15"/>
      <c r="M41" s="164">
        <f t="shared" si="2"/>
        <v>735</v>
      </c>
      <c r="N41" s="103">
        <v>0</v>
      </c>
      <c r="O41" s="103">
        <v>0</v>
      </c>
      <c r="P41" s="166">
        <f t="shared" si="3"/>
        <v>735</v>
      </c>
      <c r="Q41" s="166"/>
      <c r="T41" s="4"/>
      <c r="U41"/>
      <c r="IR41" s="2"/>
    </row>
    <row r="42" spans="1:256" ht="14.1" customHeight="1" x14ac:dyDescent="0.2">
      <c r="A42" s="14">
        <v>37</v>
      </c>
      <c r="B42" s="151" t="s">
        <v>142</v>
      </c>
      <c r="C42" s="140">
        <v>0</v>
      </c>
      <c r="D42" s="17">
        <v>0</v>
      </c>
      <c r="E42" s="17">
        <v>0</v>
      </c>
      <c r="F42" s="17">
        <v>0</v>
      </c>
      <c r="G42" s="17">
        <v>1</v>
      </c>
      <c r="H42" s="161">
        <v>3</v>
      </c>
      <c r="I42" s="18">
        <f t="shared" si="5"/>
        <v>1065</v>
      </c>
      <c r="J42" s="15">
        <f t="shared" si="4"/>
        <v>0</v>
      </c>
      <c r="K42" s="15">
        <f t="shared" si="6"/>
        <v>24</v>
      </c>
      <c r="L42" s="15"/>
      <c r="M42" s="164">
        <f t="shared" si="2"/>
        <v>1089</v>
      </c>
      <c r="N42" s="103">
        <v>0</v>
      </c>
      <c r="O42" s="103">
        <v>100</v>
      </c>
      <c r="P42" s="166">
        <f t="shared" si="3"/>
        <v>1189</v>
      </c>
      <c r="Q42" s="166"/>
      <c r="T42" s="4"/>
      <c r="U42"/>
      <c r="IR42" s="2"/>
    </row>
    <row r="43" spans="1:256" ht="14.1" customHeight="1" x14ac:dyDescent="0.2">
      <c r="A43" s="14">
        <v>38</v>
      </c>
      <c r="B43" s="141" t="s">
        <v>143</v>
      </c>
      <c r="C43" s="142">
        <v>0</v>
      </c>
      <c r="D43" s="128">
        <v>0</v>
      </c>
      <c r="E43" s="128">
        <v>0</v>
      </c>
      <c r="F43" s="128">
        <v>0</v>
      </c>
      <c r="G43" s="128">
        <v>1</v>
      </c>
      <c r="H43" s="162">
        <v>3</v>
      </c>
      <c r="I43" s="129">
        <f t="shared" si="5"/>
        <v>1065</v>
      </c>
      <c r="J43" s="101">
        <f t="shared" si="4"/>
        <v>0</v>
      </c>
      <c r="K43" s="101">
        <f t="shared" si="6"/>
        <v>24</v>
      </c>
      <c r="L43" s="101"/>
      <c r="M43" s="165">
        <f t="shared" si="2"/>
        <v>1089</v>
      </c>
      <c r="N43" s="96">
        <v>0</v>
      </c>
      <c r="O43" s="96">
        <v>100</v>
      </c>
      <c r="P43" s="167">
        <f t="shared" si="3"/>
        <v>1189</v>
      </c>
      <c r="Q43" s="167">
        <f>SUM(P39:P43)</f>
        <v>4418</v>
      </c>
      <c r="T43" s="4"/>
      <c r="U43"/>
      <c r="IR43" s="2"/>
    </row>
    <row r="44" spans="1:256" ht="14.1" customHeight="1" x14ac:dyDescent="0.2">
      <c r="A44" s="14">
        <v>39</v>
      </c>
      <c r="B44" s="184" t="s">
        <v>35</v>
      </c>
      <c r="C44" s="185">
        <v>0</v>
      </c>
      <c r="D44" s="178">
        <v>0</v>
      </c>
      <c r="E44" s="178">
        <v>0</v>
      </c>
      <c r="F44" s="178">
        <v>0</v>
      </c>
      <c r="G44" s="178">
        <v>1</v>
      </c>
      <c r="H44" s="179">
        <v>2</v>
      </c>
      <c r="I44" s="191">
        <f t="shared" si="5"/>
        <v>710</v>
      </c>
      <c r="J44" s="192">
        <f t="shared" si="4"/>
        <v>50</v>
      </c>
      <c r="K44" s="192">
        <f t="shared" si="6"/>
        <v>16</v>
      </c>
      <c r="L44" s="192"/>
      <c r="M44" s="165">
        <f t="shared" si="2"/>
        <v>776</v>
      </c>
      <c r="N44" s="96">
        <v>0</v>
      </c>
      <c r="O44" s="96">
        <v>100</v>
      </c>
      <c r="P44" s="167">
        <f t="shared" si="3"/>
        <v>876</v>
      </c>
      <c r="Q44" s="167">
        <f>P44</f>
        <v>876</v>
      </c>
      <c r="S44"/>
      <c r="T44" s="4"/>
      <c r="U44"/>
      <c r="IR44" s="2"/>
    </row>
    <row r="45" spans="1:256" ht="14.1" customHeight="1" x14ac:dyDescent="0.2">
      <c r="A45" s="14">
        <v>40</v>
      </c>
      <c r="B45" s="236" t="s">
        <v>171</v>
      </c>
      <c r="C45" s="237">
        <v>0</v>
      </c>
      <c r="D45" s="131">
        <v>0</v>
      </c>
      <c r="E45" s="131">
        <v>0</v>
      </c>
      <c r="F45" s="131">
        <v>0</v>
      </c>
      <c r="G45" s="131">
        <v>1</v>
      </c>
      <c r="H45" s="238">
        <v>3</v>
      </c>
      <c r="I45" s="239">
        <f t="shared" si="5"/>
        <v>1065</v>
      </c>
      <c r="J45" s="117">
        <f t="shared" si="4"/>
        <v>0</v>
      </c>
      <c r="K45" s="117">
        <f t="shared" si="6"/>
        <v>24</v>
      </c>
      <c r="L45" s="117"/>
      <c r="M45" s="171">
        <f t="shared" si="2"/>
        <v>1089</v>
      </c>
      <c r="N45" s="91">
        <v>0</v>
      </c>
      <c r="O45" s="91">
        <v>100</v>
      </c>
      <c r="P45" s="195">
        <f t="shared" si="3"/>
        <v>1189</v>
      </c>
      <c r="Q45" s="195"/>
      <c r="S45"/>
      <c r="T45" s="4"/>
      <c r="U45"/>
      <c r="IR45" s="2"/>
    </row>
    <row r="46" spans="1:256" ht="14.1" customHeight="1" x14ac:dyDescent="0.2">
      <c r="A46" s="14">
        <v>41</v>
      </c>
      <c r="B46" s="151" t="s">
        <v>172</v>
      </c>
      <c r="C46" s="140">
        <v>0</v>
      </c>
      <c r="D46" s="17">
        <v>0</v>
      </c>
      <c r="E46" s="17">
        <v>0</v>
      </c>
      <c r="F46" s="17">
        <v>0</v>
      </c>
      <c r="G46" s="17">
        <v>1</v>
      </c>
      <c r="H46" s="161">
        <v>3</v>
      </c>
      <c r="I46" s="18">
        <f t="shared" si="5"/>
        <v>1065</v>
      </c>
      <c r="J46" s="15">
        <f t="shared" si="4"/>
        <v>0</v>
      </c>
      <c r="K46" s="15">
        <f t="shared" si="6"/>
        <v>24</v>
      </c>
      <c r="L46" s="15"/>
      <c r="M46" s="164">
        <f t="shared" si="2"/>
        <v>1089</v>
      </c>
      <c r="N46" s="103">
        <v>0</v>
      </c>
      <c r="O46" s="103">
        <v>100</v>
      </c>
      <c r="P46" s="166">
        <f t="shared" si="3"/>
        <v>1189</v>
      </c>
      <c r="Q46" s="166"/>
      <c r="S46"/>
      <c r="T46" s="4"/>
      <c r="U46"/>
      <c r="IR46" s="2"/>
    </row>
    <row r="47" spans="1:256" ht="14.1" customHeight="1" x14ac:dyDescent="0.2">
      <c r="A47" s="14">
        <v>42</v>
      </c>
      <c r="B47" s="141" t="s">
        <v>173</v>
      </c>
      <c r="C47" s="142">
        <v>1</v>
      </c>
      <c r="D47" s="128">
        <v>0</v>
      </c>
      <c r="E47" s="128">
        <v>0</v>
      </c>
      <c r="F47" s="128">
        <v>0</v>
      </c>
      <c r="G47" s="128">
        <v>0</v>
      </c>
      <c r="H47" s="162">
        <v>3</v>
      </c>
      <c r="I47" s="129">
        <f t="shared" si="5"/>
        <v>735</v>
      </c>
      <c r="J47" s="101">
        <f t="shared" si="4"/>
        <v>0</v>
      </c>
      <c r="K47" s="101">
        <f t="shared" si="6"/>
        <v>0</v>
      </c>
      <c r="L47" s="101"/>
      <c r="M47" s="165">
        <f t="shared" si="2"/>
        <v>735</v>
      </c>
      <c r="N47" s="96">
        <v>0</v>
      </c>
      <c r="O47" s="96">
        <v>0</v>
      </c>
      <c r="P47" s="167">
        <f t="shared" si="3"/>
        <v>735</v>
      </c>
      <c r="Q47" s="167">
        <f>SUM(P45:P47)</f>
        <v>3113</v>
      </c>
      <c r="S47"/>
      <c r="T47" s="4"/>
      <c r="U47"/>
      <c r="IR47" s="2"/>
    </row>
    <row r="48" spans="1:256" ht="14.1" customHeight="1" x14ac:dyDescent="0.2">
      <c r="A48" s="14">
        <v>43</v>
      </c>
      <c r="B48" s="136" t="s">
        <v>36</v>
      </c>
      <c r="C48" s="132">
        <v>0</v>
      </c>
      <c r="D48" s="17">
        <v>1</v>
      </c>
      <c r="E48" s="17">
        <v>0</v>
      </c>
      <c r="F48" s="17">
        <v>0</v>
      </c>
      <c r="G48" s="17">
        <v>0</v>
      </c>
      <c r="H48" s="161">
        <v>3</v>
      </c>
      <c r="I48" s="18">
        <f t="shared" si="5"/>
        <v>870</v>
      </c>
      <c r="J48" s="15">
        <f t="shared" si="4"/>
        <v>0</v>
      </c>
      <c r="K48" s="15">
        <f t="shared" si="6"/>
        <v>0</v>
      </c>
      <c r="L48" s="15"/>
      <c r="M48" s="164">
        <f t="shared" si="2"/>
        <v>870</v>
      </c>
      <c r="N48" s="103">
        <f>H48*$N$5</f>
        <v>300</v>
      </c>
      <c r="O48" s="103">
        <v>0</v>
      </c>
      <c r="P48" s="166">
        <f t="shared" si="3"/>
        <v>570</v>
      </c>
      <c r="Q48" s="166"/>
      <c r="T48" s="4"/>
      <c r="U48"/>
      <c r="IR48" s="2"/>
    </row>
    <row r="49" spans="1:252" ht="14.1" customHeight="1" x14ac:dyDescent="0.2">
      <c r="A49" s="14">
        <v>44</v>
      </c>
      <c r="B49" s="136" t="s">
        <v>37</v>
      </c>
      <c r="C49" s="132">
        <v>0</v>
      </c>
      <c r="D49" s="17">
        <v>0</v>
      </c>
      <c r="E49" s="17">
        <v>1</v>
      </c>
      <c r="F49" s="17">
        <v>0</v>
      </c>
      <c r="G49" s="17">
        <v>0</v>
      </c>
      <c r="H49" s="161">
        <v>3</v>
      </c>
      <c r="I49" s="18">
        <f t="shared" si="5"/>
        <v>945</v>
      </c>
      <c r="J49" s="15">
        <f t="shared" si="4"/>
        <v>0</v>
      </c>
      <c r="K49" s="15">
        <f t="shared" si="6"/>
        <v>0</v>
      </c>
      <c r="L49" s="15"/>
      <c r="M49" s="164">
        <f t="shared" si="2"/>
        <v>945</v>
      </c>
      <c r="N49" s="103">
        <f>H49*$N$5</f>
        <v>300</v>
      </c>
      <c r="O49" s="103">
        <v>0</v>
      </c>
      <c r="P49" s="166">
        <f t="shared" si="3"/>
        <v>645</v>
      </c>
      <c r="Q49" s="166"/>
      <c r="T49" s="4"/>
      <c r="U49"/>
      <c r="IR49" s="2"/>
    </row>
    <row r="50" spans="1:252" ht="14.1" customHeight="1" x14ac:dyDescent="0.2">
      <c r="A50" s="14">
        <v>45</v>
      </c>
      <c r="B50" s="136" t="s">
        <v>38</v>
      </c>
      <c r="C50" s="132">
        <v>0</v>
      </c>
      <c r="D50" s="17">
        <v>0</v>
      </c>
      <c r="E50" s="17">
        <v>0</v>
      </c>
      <c r="F50" s="17">
        <v>0</v>
      </c>
      <c r="G50" s="17">
        <v>1</v>
      </c>
      <c r="H50" s="161">
        <v>3</v>
      </c>
      <c r="I50" s="18">
        <f t="shared" si="5"/>
        <v>1065</v>
      </c>
      <c r="J50" s="15">
        <f t="shared" si="4"/>
        <v>0</v>
      </c>
      <c r="K50" s="15">
        <f t="shared" si="6"/>
        <v>24</v>
      </c>
      <c r="L50" s="15"/>
      <c r="M50" s="164">
        <f t="shared" si="2"/>
        <v>1089</v>
      </c>
      <c r="N50" s="103">
        <v>0</v>
      </c>
      <c r="O50" s="103">
        <v>100</v>
      </c>
      <c r="P50" s="166">
        <f t="shared" si="3"/>
        <v>1189</v>
      </c>
      <c r="Q50" s="166"/>
      <c r="T50" s="4"/>
      <c r="U50"/>
      <c r="IR50" s="2"/>
    </row>
    <row r="51" spans="1:252" ht="14.1" customHeight="1" x14ac:dyDescent="0.2">
      <c r="A51" s="14">
        <v>46</v>
      </c>
      <c r="B51" s="134" t="s">
        <v>39</v>
      </c>
      <c r="C51" s="133">
        <v>0</v>
      </c>
      <c r="D51" s="128">
        <v>0</v>
      </c>
      <c r="E51" s="128">
        <v>0</v>
      </c>
      <c r="F51" s="128">
        <v>0</v>
      </c>
      <c r="G51" s="128">
        <v>1</v>
      </c>
      <c r="H51" s="162">
        <v>3</v>
      </c>
      <c r="I51" s="129">
        <f t="shared" si="5"/>
        <v>1065</v>
      </c>
      <c r="J51" s="101">
        <f t="shared" si="4"/>
        <v>0</v>
      </c>
      <c r="K51" s="101">
        <f t="shared" si="6"/>
        <v>24</v>
      </c>
      <c r="L51" s="101"/>
      <c r="M51" s="165">
        <f t="shared" si="2"/>
        <v>1089</v>
      </c>
      <c r="N51" s="96">
        <v>0</v>
      </c>
      <c r="O51" s="96">
        <v>100</v>
      </c>
      <c r="P51" s="167">
        <f t="shared" si="3"/>
        <v>1189</v>
      </c>
      <c r="Q51" s="167">
        <f>SUM(P48:P51)</f>
        <v>3593</v>
      </c>
      <c r="T51" s="4"/>
      <c r="U51"/>
      <c r="IR51" s="2"/>
    </row>
    <row r="52" spans="1:252" ht="14.1" customHeight="1" x14ac:dyDescent="0.2">
      <c r="A52" s="14">
        <v>47</v>
      </c>
      <c r="B52" s="136" t="s">
        <v>123</v>
      </c>
      <c r="C52" s="132">
        <v>0</v>
      </c>
      <c r="D52" s="17">
        <v>0</v>
      </c>
      <c r="E52" s="17">
        <v>0</v>
      </c>
      <c r="F52" s="17">
        <v>0</v>
      </c>
      <c r="G52" s="17">
        <v>1</v>
      </c>
      <c r="H52" s="161">
        <v>3</v>
      </c>
      <c r="I52" s="18">
        <f t="shared" si="5"/>
        <v>1065</v>
      </c>
      <c r="J52" s="15">
        <f t="shared" si="4"/>
        <v>0</v>
      </c>
      <c r="K52" s="15">
        <f t="shared" si="6"/>
        <v>24</v>
      </c>
      <c r="L52" s="15"/>
      <c r="M52" s="164">
        <f t="shared" si="2"/>
        <v>1089</v>
      </c>
      <c r="N52" s="103">
        <v>0</v>
      </c>
      <c r="O52" s="103">
        <v>100</v>
      </c>
      <c r="P52" s="166">
        <f t="shared" si="3"/>
        <v>1189</v>
      </c>
      <c r="Q52" s="166"/>
      <c r="T52" s="4"/>
      <c r="U52"/>
      <c r="IR52" s="2"/>
    </row>
    <row r="53" spans="1:252" ht="14.1" customHeight="1" x14ac:dyDescent="0.2">
      <c r="A53" s="14">
        <v>48</v>
      </c>
      <c r="B53" s="136" t="s">
        <v>123</v>
      </c>
      <c r="C53" s="132">
        <v>0</v>
      </c>
      <c r="D53" s="17">
        <v>1</v>
      </c>
      <c r="E53" s="17">
        <v>0</v>
      </c>
      <c r="F53" s="17">
        <v>0</v>
      </c>
      <c r="G53" s="17">
        <v>0</v>
      </c>
      <c r="H53" s="161">
        <v>3</v>
      </c>
      <c r="I53" s="18">
        <f t="shared" si="5"/>
        <v>870</v>
      </c>
      <c r="J53" s="15">
        <f t="shared" si="4"/>
        <v>0</v>
      </c>
      <c r="K53" s="15">
        <f t="shared" si="6"/>
        <v>0</v>
      </c>
      <c r="L53" s="15"/>
      <c r="M53" s="164">
        <f t="shared" si="2"/>
        <v>870</v>
      </c>
      <c r="N53" s="103">
        <f>H53*$N$5</f>
        <v>300</v>
      </c>
      <c r="O53" s="103">
        <v>0</v>
      </c>
      <c r="P53" s="166">
        <f t="shared" si="3"/>
        <v>570</v>
      </c>
      <c r="Q53" s="166"/>
      <c r="T53" s="4"/>
      <c r="U53"/>
      <c r="IR53" s="2"/>
    </row>
    <row r="54" spans="1:252" ht="14.1" customHeight="1" x14ac:dyDescent="0.2">
      <c r="A54" s="14">
        <v>49</v>
      </c>
      <c r="B54" s="136" t="s">
        <v>122</v>
      </c>
      <c r="C54" s="132">
        <v>0</v>
      </c>
      <c r="D54" s="17">
        <v>0</v>
      </c>
      <c r="E54" s="17">
        <v>1</v>
      </c>
      <c r="F54" s="17">
        <v>0</v>
      </c>
      <c r="G54" s="17">
        <v>0</v>
      </c>
      <c r="H54" s="161">
        <v>3</v>
      </c>
      <c r="I54" s="18">
        <f t="shared" si="5"/>
        <v>945</v>
      </c>
      <c r="J54" s="15">
        <f t="shared" si="4"/>
        <v>0</v>
      </c>
      <c r="K54" s="15">
        <f t="shared" si="6"/>
        <v>0</v>
      </c>
      <c r="L54" s="15"/>
      <c r="M54" s="164">
        <f t="shared" si="2"/>
        <v>945</v>
      </c>
      <c r="N54" s="103">
        <f>H54*$N$5</f>
        <v>300</v>
      </c>
      <c r="O54" s="103">
        <v>0</v>
      </c>
      <c r="P54" s="166">
        <f t="shared" si="3"/>
        <v>645</v>
      </c>
      <c r="Q54" s="166"/>
      <c r="T54" s="4"/>
      <c r="U54"/>
      <c r="IR54" s="2"/>
    </row>
    <row r="55" spans="1:252" ht="14.1" customHeight="1" x14ac:dyDescent="0.2">
      <c r="A55" s="14">
        <v>50</v>
      </c>
      <c r="B55" s="134" t="s">
        <v>121</v>
      </c>
      <c r="C55" s="133">
        <v>0</v>
      </c>
      <c r="D55" s="128">
        <v>0</v>
      </c>
      <c r="E55" s="128">
        <v>0</v>
      </c>
      <c r="F55" s="128">
        <v>0</v>
      </c>
      <c r="G55" s="128">
        <v>1</v>
      </c>
      <c r="H55" s="162">
        <v>3</v>
      </c>
      <c r="I55" s="129">
        <f t="shared" si="5"/>
        <v>1065</v>
      </c>
      <c r="J55" s="101">
        <f t="shared" si="4"/>
        <v>0</v>
      </c>
      <c r="K55" s="101">
        <f t="shared" si="6"/>
        <v>24</v>
      </c>
      <c r="L55" s="101"/>
      <c r="M55" s="165">
        <f t="shared" si="2"/>
        <v>1089</v>
      </c>
      <c r="N55" s="96">
        <v>0</v>
      </c>
      <c r="O55" s="96">
        <v>100</v>
      </c>
      <c r="P55" s="167">
        <f t="shared" si="3"/>
        <v>1189</v>
      </c>
      <c r="Q55" s="167">
        <f>SUM(P52:P55)</f>
        <v>3593</v>
      </c>
      <c r="T55" s="4"/>
      <c r="U55"/>
      <c r="IR55" s="2"/>
    </row>
    <row r="56" spans="1:252" ht="14.1" customHeight="1" x14ac:dyDescent="0.2">
      <c r="A56" s="14">
        <v>51</v>
      </c>
      <c r="B56" s="136" t="s">
        <v>120</v>
      </c>
      <c r="C56" s="132">
        <v>0</v>
      </c>
      <c r="D56" s="17">
        <v>1</v>
      </c>
      <c r="E56" s="17">
        <v>0</v>
      </c>
      <c r="F56" s="17">
        <v>0</v>
      </c>
      <c r="G56" s="17">
        <v>0</v>
      </c>
      <c r="H56" s="161">
        <v>3</v>
      </c>
      <c r="I56" s="18">
        <f t="shared" si="5"/>
        <v>870</v>
      </c>
      <c r="J56" s="15">
        <f t="shared" si="4"/>
        <v>0</v>
      </c>
      <c r="K56" s="15">
        <f t="shared" si="6"/>
        <v>0</v>
      </c>
      <c r="L56" s="15"/>
      <c r="M56" s="164">
        <f t="shared" si="2"/>
        <v>870</v>
      </c>
      <c r="N56" s="103">
        <f>H56*$N$5</f>
        <v>300</v>
      </c>
      <c r="O56" s="103">
        <v>0</v>
      </c>
      <c r="P56" s="166">
        <f t="shared" si="3"/>
        <v>570</v>
      </c>
      <c r="Q56" s="166"/>
      <c r="T56" s="4"/>
      <c r="U56"/>
      <c r="IR56" s="2"/>
    </row>
    <row r="57" spans="1:252" ht="14.1" customHeight="1" x14ac:dyDescent="0.2">
      <c r="A57" s="14">
        <v>52</v>
      </c>
      <c r="B57" s="136" t="s">
        <v>144</v>
      </c>
      <c r="C57" s="132">
        <v>0</v>
      </c>
      <c r="D57" s="17">
        <v>1</v>
      </c>
      <c r="E57" s="17">
        <v>0</v>
      </c>
      <c r="F57" s="17">
        <v>0</v>
      </c>
      <c r="G57" s="17">
        <v>0</v>
      </c>
      <c r="H57" s="161">
        <v>3</v>
      </c>
      <c r="I57" s="18">
        <f t="shared" si="5"/>
        <v>870</v>
      </c>
      <c r="J57" s="15">
        <f t="shared" si="4"/>
        <v>0</v>
      </c>
      <c r="K57" s="15">
        <f t="shared" si="6"/>
        <v>0</v>
      </c>
      <c r="L57" s="15"/>
      <c r="M57" s="164">
        <f t="shared" si="2"/>
        <v>870</v>
      </c>
      <c r="N57" s="103">
        <f>H57*$N$5</f>
        <v>300</v>
      </c>
      <c r="O57" s="103">
        <v>0</v>
      </c>
      <c r="P57" s="166">
        <f t="shared" si="3"/>
        <v>570</v>
      </c>
      <c r="Q57" s="166"/>
      <c r="T57" s="4"/>
      <c r="U57"/>
      <c r="IR57" s="2"/>
    </row>
    <row r="58" spans="1:252" ht="14.1" customHeight="1" x14ac:dyDescent="0.2">
      <c r="A58" s="14">
        <v>53</v>
      </c>
      <c r="B58" s="136" t="s">
        <v>145</v>
      </c>
      <c r="C58" s="132">
        <v>1</v>
      </c>
      <c r="D58" s="17">
        <v>0</v>
      </c>
      <c r="E58" s="17">
        <v>0</v>
      </c>
      <c r="F58" s="17">
        <v>0</v>
      </c>
      <c r="G58" s="17">
        <v>0</v>
      </c>
      <c r="H58" s="161">
        <v>3</v>
      </c>
      <c r="I58" s="18">
        <f t="shared" si="5"/>
        <v>735</v>
      </c>
      <c r="J58" s="15">
        <f t="shared" si="4"/>
        <v>0</v>
      </c>
      <c r="K58" s="15">
        <f t="shared" si="6"/>
        <v>0</v>
      </c>
      <c r="L58" s="15"/>
      <c r="M58" s="164">
        <f t="shared" si="2"/>
        <v>735</v>
      </c>
      <c r="N58" s="103">
        <v>0</v>
      </c>
      <c r="O58" s="103">
        <v>0</v>
      </c>
      <c r="P58" s="166">
        <f t="shared" si="3"/>
        <v>735</v>
      </c>
      <c r="Q58" s="166"/>
      <c r="T58" s="4"/>
      <c r="U58"/>
      <c r="IR58" s="2"/>
    </row>
    <row r="59" spans="1:252" ht="14.1" customHeight="1" x14ac:dyDescent="0.2">
      <c r="A59" s="14">
        <v>54</v>
      </c>
      <c r="B59" s="134" t="s">
        <v>156</v>
      </c>
      <c r="C59" s="133">
        <v>0</v>
      </c>
      <c r="D59" s="128">
        <v>0</v>
      </c>
      <c r="E59" s="128">
        <v>0</v>
      </c>
      <c r="F59" s="128">
        <v>0</v>
      </c>
      <c r="G59" s="128">
        <v>1</v>
      </c>
      <c r="H59" s="162">
        <v>3</v>
      </c>
      <c r="I59" s="129">
        <f t="shared" si="5"/>
        <v>1065</v>
      </c>
      <c r="J59" s="101">
        <f t="shared" si="4"/>
        <v>0</v>
      </c>
      <c r="K59" s="101">
        <f t="shared" si="6"/>
        <v>24</v>
      </c>
      <c r="L59" s="101"/>
      <c r="M59" s="165">
        <f t="shared" si="2"/>
        <v>1089</v>
      </c>
      <c r="N59" s="96">
        <v>0</v>
      </c>
      <c r="O59" s="96">
        <v>100</v>
      </c>
      <c r="P59" s="167">
        <f t="shared" si="3"/>
        <v>1189</v>
      </c>
      <c r="Q59" s="167">
        <f>SUM(P56:P59)</f>
        <v>3064</v>
      </c>
      <c r="T59" s="4"/>
      <c r="U59"/>
      <c r="IR59" s="2"/>
    </row>
    <row r="60" spans="1:252" ht="14.1" customHeight="1" x14ac:dyDescent="0.2">
      <c r="A60" s="14">
        <v>55</v>
      </c>
      <c r="B60" s="136" t="s">
        <v>40</v>
      </c>
      <c r="C60" s="132">
        <v>0</v>
      </c>
      <c r="D60" s="17">
        <v>0</v>
      </c>
      <c r="E60" s="17">
        <v>0</v>
      </c>
      <c r="F60" s="17">
        <v>0</v>
      </c>
      <c r="G60" s="17">
        <v>1</v>
      </c>
      <c r="H60" s="161">
        <v>3</v>
      </c>
      <c r="I60" s="18">
        <f t="shared" si="5"/>
        <v>1065</v>
      </c>
      <c r="J60" s="15">
        <f t="shared" si="4"/>
        <v>0</v>
      </c>
      <c r="K60" s="15">
        <f t="shared" si="6"/>
        <v>24</v>
      </c>
      <c r="L60" s="15"/>
      <c r="M60" s="164">
        <f t="shared" si="2"/>
        <v>1089</v>
      </c>
      <c r="N60" s="103">
        <v>0</v>
      </c>
      <c r="O60" s="103">
        <v>100</v>
      </c>
      <c r="P60" s="166">
        <f t="shared" si="3"/>
        <v>1189</v>
      </c>
      <c r="Q60" s="166"/>
      <c r="T60" s="4"/>
      <c r="U60"/>
      <c r="IR60" s="2"/>
    </row>
    <row r="61" spans="1:252" ht="14.1" customHeight="1" x14ac:dyDescent="0.2">
      <c r="A61" s="14">
        <v>56</v>
      </c>
      <c r="B61" s="134" t="s">
        <v>41</v>
      </c>
      <c r="C61" s="133">
        <v>0</v>
      </c>
      <c r="D61" s="128">
        <v>1</v>
      </c>
      <c r="E61" s="128">
        <v>0</v>
      </c>
      <c r="F61" s="128">
        <v>0</v>
      </c>
      <c r="G61" s="128">
        <v>0</v>
      </c>
      <c r="H61" s="162">
        <v>3</v>
      </c>
      <c r="I61" s="129">
        <f t="shared" si="5"/>
        <v>870</v>
      </c>
      <c r="J61" s="101">
        <f t="shared" si="4"/>
        <v>0</v>
      </c>
      <c r="K61" s="101">
        <f t="shared" si="6"/>
        <v>0</v>
      </c>
      <c r="L61" s="101"/>
      <c r="M61" s="165">
        <f t="shared" si="2"/>
        <v>870</v>
      </c>
      <c r="N61" s="96">
        <f t="shared" ref="N61:N63" si="7">H61*$N$5</f>
        <v>300</v>
      </c>
      <c r="O61" s="96">
        <v>0</v>
      </c>
      <c r="P61" s="167">
        <f t="shared" si="3"/>
        <v>570</v>
      </c>
      <c r="Q61" s="167">
        <f>SUM(P60:P61)</f>
        <v>1759</v>
      </c>
      <c r="T61" s="4"/>
      <c r="U61"/>
      <c r="IR61" s="2"/>
    </row>
    <row r="62" spans="1:252" ht="14.1" customHeight="1" x14ac:dyDescent="0.2">
      <c r="A62" s="14">
        <v>57</v>
      </c>
      <c r="B62" s="136" t="s">
        <v>42</v>
      </c>
      <c r="C62" s="132">
        <v>0</v>
      </c>
      <c r="D62" s="17">
        <v>0</v>
      </c>
      <c r="E62" s="17">
        <v>0</v>
      </c>
      <c r="F62" s="17">
        <v>0</v>
      </c>
      <c r="G62" s="17">
        <v>1</v>
      </c>
      <c r="H62" s="161">
        <v>3</v>
      </c>
      <c r="I62" s="18">
        <f t="shared" si="5"/>
        <v>1065</v>
      </c>
      <c r="J62" s="15">
        <f t="shared" si="4"/>
        <v>0</v>
      </c>
      <c r="K62" s="15">
        <f t="shared" si="6"/>
        <v>24</v>
      </c>
      <c r="L62" s="15"/>
      <c r="M62" s="164">
        <f t="shared" si="2"/>
        <v>1089</v>
      </c>
      <c r="N62" s="103">
        <v>0</v>
      </c>
      <c r="O62" s="103">
        <v>0</v>
      </c>
      <c r="P62" s="166">
        <f t="shared" si="3"/>
        <v>1089</v>
      </c>
      <c r="Q62" s="166"/>
      <c r="S62" s="19" t="s">
        <v>43</v>
      </c>
      <c r="T62" s="4"/>
      <c r="U62"/>
      <c r="IR62" s="2"/>
    </row>
    <row r="63" spans="1:252" ht="14.1" customHeight="1" x14ac:dyDescent="0.2">
      <c r="A63" s="14">
        <v>58</v>
      </c>
      <c r="B63" s="134" t="s">
        <v>44</v>
      </c>
      <c r="C63" s="133">
        <v>0</v>
      </c>
      <c r="D63" s="128">
        <v>1</v>
      </c>
      <c r="E63" s="128">
        <v>0</v>
      </c>
      <c r="F63" s="128">
        <v>0</v>
      </c>
      <c r="G63" s="128">
        <v>0</v>
      </c>
      <c r="H63" s="162">
        <v>3</v>
      </c>
      <c r="I63" s="129">
        <f t="shared" si="5"/>
        <v>870</v>
      </c>
      <c r="J63" s="101">
        <f t="shared" si="4"/>
        <v>0</v>
      </c>
      <c r="K63" s="101">
        <f t="shared" si="6"/>
        <v>0</v>
      </c>
      <c r="L63" s="101"/>
      <c r="M63" s="165">
        <f t="shared" si="2"/>
        <v>870</v>
      </c>
      <c r="N63" s="96">
        <f t="shared" si="7"/>
        <v>300</v>
      </c>
      <c r="O63" s="96">
        <v>0</v>
      </c>
      <c r="P63" s="167">
        <f t="shared" si="3"/>
        <v>570</v>
      </c>
      <c r="Q63" s="167">
        <f>SUM(P62:P63)</f>
        <v>1659</v>
      </c>
      <c r="S63" s="19" t="s">
        <v>43</v>
      </c>
      <c r="T63" s="4"/>
      <c r="U63"/>
      <c r="IR63" s="2"/>
    </row>
    <row r="64" spans="1:252" ht="14.1" customHeight="1" x14ac:dyDescent="0.2">
      <c r="A64" s="14">
        <v>59</v>
      </c>
      <c r="B64" s="136" t="s">
        <v>46</v>
      </c>
      <c r="C64" s="132">
        <v>0</v>
      </c>
      <c r="D64" s="17">
        <v>0</v>
      </c>
      <c r="E64" s="17">
        <v>0</v>
      </c>
      <c r="F64" s="17">
        <v>0</v>
      </c>
      <c r="G64" s="17">
        <v>1</v>
      </c>
      <c r="H64" s="161">
        <v>3</v>
      </c>
      <c r="I64" s="194">
        <f t="shared" si="5"/>
        <v>1065</v>
      </c>
      <c r="J64" s="117">
        <f t="shared" si="4"/>
        <v>0</v>
      </c>
      <c r="K64" s="117">
        <f t="shared" si="6"/>
        <v>24</v>
      </c>
      <c r="L64" s="117"/>
      <c r="M64" s="171">
        <f t="shared" si="2"/>
        <v>1089</v>
      </c>
      <c r="N64" s="91">
        <v>0</v>
      </c>
      <c r="O64" s="91">
        <v>100</v>
      </c>
      <c r="P64" s="195">
        <f t="shared" si="3"/>
        <v>1189</v>
      </c>
      <c r="Q64" s="195"/>
      <c r="T64" s="4"/>
      <c r="U64"/>
      <c r="IR64" s="2"/>
    </row>
    <row r="65" spans="1:252" ht="14.1" customHeight="1" x14ac:dyDescent="0.2">
      <c r="A65" s="14">
        <v>60</v>
      </c>
      <c r="B65" s="136" t="s">
        <v>45</v>
      </c>
      <c r="C65" s="132">
        <v>0</v>
      </c>
      <c r="D65" s="17">
        <v>0</v>
      </c>
      <c r="E65" s="17">
        <v>1</v>
      </c>
      <c r="F65" s="17">
        <v>0</v>
      </c>
      <c r="G65" s="17">
        <v>0</v>
      </c>
      <c r="H65" s="161">
        <v>3</v>
      </c>
      <c r="I65" s="168">
        <f t="shared" si="5"/>
        <v>945</v>
      </c>
      <c r="J65" s="15">
        <f t="shared" si="4"/>
        <v>0</v>
      </c>
      <c r="K65" s="15">
        <f t="shared" si="6"/>
        <v>0</v>
      </c>
      <c r="L65" s="15"/>
      <c r="M65" s="164">
        <f t="shared" si="2"/>
        <v>945</v>
      </c>
      <c r="N65" s="103">
        <f>H65*$N$5</f>
        <v>300</v>
      </c>
      <c r="O65" s="103">
        <v>0</v>
      </c>
      <c r="P65" s="166">
        <f t="shared" si="3"/>
        <v>645</v>
      </c>
      <c r="Q65" s="166"/>
      <c r="T65" s="4"/>
      <c r="U65"/>
      <c r="IR65" s="2"/>
    </row>
    <row r="66" spans="1:252" ht="14.1" customHeight="1" x14ac:dyDescent="0.2">
      <c r="A66" s="14">
        <v>61</v>
      </c>
      <c r="B66" s="176" t="s">
        <v>119</v>
      </c>
      <c r="C66" s="177">
        <v>0</v>
      </c>
      <c r="D66" s="178">
        <v>0</v>
      </c>
      <c r="E66" s="178">
        <v>0</v>
      </c>
      <c r="F66" s="178">
        <v>1</v>
      </c>
      <c r="G66" s="178">
        <v>0</v>
      </c>
      <c r="H66" s="179">
        <v>2</v>
      </c>
      <c r="I66" s="200">
        <f t="shared" ref="I66:I98" si="8">(C66*C$5+D66*D$5+E66*E$5+F66*F$5+G66*G$5)*H66</f>
        <v>710</v>
      </c>
      <c r="J66" s="192">
        <f t="shared" ref="J66:J98" si="9">(3-H66)*50</f>
        <v>50</v>
      </c>
      <c r="K66" s="192">
        <f t="shared" ref="K66:K98" si="10">G66*H66*K$5</f>
        <v>0</v>
      </c>
      <c r="L66" s="192"/>
      <c r="M66" s="165">
        <f t="shared" ref="M66:M98" si="11">I66+J66+K66+L66</f>
        <v>760</v>
      </c>
      <c r="N66" s="96">
        <f t="shared" ref="N66:N97" si="12">H66*$N$5</f>
        <v>200</v>
      </c>
      <c r="O66" s="96">
        <v>0</v>
      </c>
      <c r="P66" s="167">
        <f t="shared" si="3"/>
        <v>560</v>
      </c>
      <c r="Q66" s="167">
        <f>SUM(P64:P66)</f>
        <v>2394</v>
      </c>
      <c r="S66" s="19" t="s">
        <v>43</v>
      </c>
      <c r="T66" s="4"/>
      <c r="U66"/>
      <c r="IR66" s="2"/>
    </row>
    <row r="67" spans="1:252" ht="14.1" customHeight="1" x14ac:dyDescent="0.2">
      <c r="A67" s="14">
        <v>62</v>
      </c>
      <c r="B67" s="172" t="s">
        <v>47</v>
      </c>
      <c r="C67" s="173">
        <v>0</v>
      </c>
      <c r="D67" s="174">
        <v>0</v>
      </c>
      <c r="E67" s="174">
        <v>1</v>
      </c>
      <c r="F67" s="174">
        <v>0</v>
      </c>
      <c r="G67" s="174">
        <v>0</v>
      </c>
      <c r="H67" s="175">
        <v>2</v>
      </c>
      <c r="I67" s="199">
        <f t="shared" si="8"/>
        <v>630</v>
      </c>
      <c r="J67" s="190">
        <f t="shared" si="9"/>
        <v>50</v>
      </c>
      <c r="K67" s="190">
        <f t="shared" si="10"/>
        <v>0</v>
      </c>
      <c r="L67" s="190"/>
      <c r="M67" s="164">
        <f t="shared" si="11"/>
        <v>680</v>
      </c>
      <c r="N67" s="103">
        <f t="shared" si="12"/>
        <v>200</v>
      </c>
      <c r="O67" s="103">
        <v>0</v>
      </c>
      <c r="P67" s="166">
        <f t="shared" si="3"/>
        <v>480</v>
      </c>
      <c r="Q67" s="166"/>
      <c r="S67" s="19"/>
      <c r="T67" s="4"/>
      <c r="U67"/>
      <c r="IR67" s="2"/>
    </row>
    <row r="68" spans="1:252" ht="14.1" customHeight="1" x14ac:dyDescent="0.2">
      <c r="A68" s="14">
        <v>63</v>
      </c>
      <c r="B68" s="172" t="s">
        <v>146</v>
      </c>
      <c r="C68" s="173">
        <v>0</v>
      </c>
      <c r="D68" s="193">
        <v>1</v>
      </c>
      <c r="E68" s="174">
        <v>0</v>
      </c>
      <c r="F68" s="174">
        <v>0</v>
      </c>
      <c r="G68" s="174">
        <v>0</v>
      </c>
      <c r="H68" s="175">
        <v>2</v>
      </c>
      <c r="I68" s="199">
        <f t="shared" si="8"/>
        <v>580</v>
      </c>
      <c r="J68" s="190">
        <f t="shared" si="9"/>
        <v>50</v>
      </c>
      <c r="K68" s="190">
        <f t="shared" si="10"/>
        <v>0</v>
      </c>
      <c r="L68" s="190"/>
      <c r="M68" s="164">
        <f t="shared" si="11"/>
        <v>630</v>
      </c>
      <c r="N68" s="103">
        <v>0</v>
      </c>
      <c r="O68" s="103">
        <v>100</v>
      </c>
      <c r="P68" s="166">
        <f t="shared" si="3"/>
        <v>730</v>
      </c>
      <c r="Q68" s="166"/>
      <c r="S68" s="19"/>
      <c r="T68" s="4"/>
      <c r="U68"/>
      <c r="IR68" s="2"/>
    </row>
    <row r="69" spans="1:252" ht="14.1" customHeight="1" x14ac:dyDescent="0.2">
      <c r="A69" s="14">
        <v>64</v>
      </c>
      <c r="B69" s="172" t="s">
        <v>48</v>
      </c>
      <c r="C69" s="173">
        <v>0</v>
      </c>
      <c r="D69" s="174">
        <v>0</v>
      </c>
      <c r="E69" s="174">
        <v>0</v>
      </c>
      <c r="F69" s="174">
        <v>0</v>
      </c>
      <c r="G69" s="174">
        <v>1</v>
      </c>
      <c r="H69" s="175">
        <v>2</v>
      </c>
      <c r="I69" s="199">
        <f t="shared" si="8"/>
        <v>710</v>
      </c>
      <c r="J69" s="190">
        <f t="shared" si="9"/>
        <v>50</v>
      </c>
      <c r="K69" s="190">
        <f t="shared" si="10"/>
        <v>16</v>
      </c>
      <c r="L69" s="190"/>
      <c r="M69" s="164">
        <f t="shared" si="11"/>
        <v>776</v>
      </c>
      <c r="N69" s="103">
        <v>0</v>
      </c>
      <c r="O69" s="103">
        <v>100</v>
      </c>
      <c r="P69" s="166">
        <f t="shared" ref="P69:P98" si="13">M69-N69+O69</f>
        <v>876</v>
      </c>
      <c r="Q69" s="166"/>
      <c r="S69" s="19"/>
      <c r="T69" s="4"/>
      <c r="U69"/>
      <c r="IR69" s="2"/>
    </row>
    <row r="70" spans="1:252" ht="14.1" customHeight="1" x14ac:dyDescent="0.2">
      <c r="A70" s="14">
        <v>65</v>
      </c>
      <c r="B70" s="176" t="s">
        <v>164</v>
      </c>
      <c r="C70" s="177">
        <v>0</v>
      </c>
      <c r="D70" s="178">
        <v>0</v>
      </c>
      <c r="E70" s="178">
        <v>0</v>
      </c>
      <c r="F70" s="178">
        <v>0</v>
      </c>
      <c r="G70" s="178">
        <v>1</v>
      </c>
      <c r="H70" s="179">
        <v>2</v>
      </c>
      <c r="I70" s="200">
        <f t="shared" si="8"/>
        <v>710</v>
      </c>
      <c r="J70" s="192">
        <f t="shared" si="9"/>
        <v>50</v>
      </c>
      <c r="K70" s="192">
        <f t="shared" si="10"/>
        <v>16</v>
      </c>
      <c r="L70" s="192"/>
      <c r="M70" s="165">
        <f t="shared" si="11"/>
        <v>776</v>
      </c>
      <c r="N70" s="96">
        <v>0</v>
      </c>
      <c r="O70" s="96">
        <v>100</v>
      </c>
      <c r="P70" s="167">
        <f t="shared" si="13"/>
        <v>876</v>
      </c>
      <c r="Q70" s="167">
        <f>SUM(P67:P70)</f>
        <v>2962</v>
      </c>
      <c r="S70" s="19"/>
      <c r="T70" s="4"/>
      <c r="U70"/>
      <c r="IR70" s="2"/>
    </row>
    <row r="71" spans="1:252" ht="14.1" customHeight="1" x14ac:dyDescent="0.2">
      <c r="A71" s="14">
        <v>66</v>
      </c>
      <c r="B71" s="135" t="s">
        <v>117</v>
      </c>
      <c r="C71" s="130">
        <v>0</v>
      </c>
      <c r="D71" s="131">
        <v>1</v>
      </c>
      <c r="E71" s="131">
        <v>0</v>
      </c>
      <c r="F71" s="131">
        <v>0</v>
      </c>
      <c r="G71" s="131">
        <v>0</v>
      </c>
      <c r="H71" s="161">
        <v>3</v>
      </c>
      <c r="I71" s="168">
        <f t="shared" si="8"/>
        <v>870</v>
      </c>
      <c r="J71" s="15">
        <f t="shared" si="9"/>
        <v>0</v>
      </c>
      <c r="K71" s="15">
        <f t="shared" si="10"/>
        <v>0</v>
      </c>
      <c r="L71" s="15"/>
      <c r="M71" s="164">
        <f t="shared" si="11"/>
        <v>870</v>
      </c>
      <c r="N71" s="103">
        <f t="shared" si="12"/>
        <v>300</v>
      </c>
      <c r="O71" s="103">
        <v>0</v>
      </c>
      <c r="P71" s="166">
        <f t="shared" si="13"/>
        <v>570</v>
      </c>
      <c r="Q71" s="166"/>
      <c r="S71" s="19"/>
      <c r="T71" s="4"/>
      <c r="U71"/>
      <c r="IR71" s="2"/>
    </row>
    <row r="72" spans="1:252" ht="14.1" customHeight="1" x14ac:dyDescent="0.2">
      <c r="A72" s="14">
        <v>67</v>
      </c>
      <c r="B72" s="136" t="s">
        <v>116</v>
      </c>
      <c r="C72" s="132">
        <v>1</v>
      </c>
      <c r="D72" s="17">
        <v>0</v>
      </c>
      <c r="E72" s="17">
        <v>0</v>
      </c>
      <c r="F72" s="17">
        <v>0</v>
      </c>
      <c r="G72" s="17">
        <v>0</v>
      </c>
      <c r="H72" s="161">
        <v>3</v>
      </c>
      <c r="I72" s="168">
        <f t="shared" si="8"/>
        <v>735</v>
      </c>
      <c r="J72" s="15">
        <f t="shared" si="9"/>
        <v>0</v>
      </c>
      <c r="K72" s="15">
        <f t="shared" si="10"/>
        <v>0</v>
      </c>
      <c r="L72" s="15"/>
      <c r="M72" s="164">
        <f t="shared" si="11"/>
        <v>735</v>
      </c>
      <c r="N72" s="103">
        <f t="shared" si="12"/>
        <v>300</v>
      </c>
      <c r="O72" s="103">
        <v>0</v>
      </c>
      <c r="P72" s="166">
        <f t="shared" si="13"/>
        <v>435</v>
      </c>
      <c r="Q72" s="166"/>
      <c r="S72" s="19"/>
      <c r="T72" s="4"/>
      <c r="U72"/>
      <c r="IR72" s="2"/>
    </row>
    <row r="73" spans="1:252" ht="14.1" customHeight="1" x14ac:dyDescent="0.2">
      <c r="A73" s="14">
        <v>68</v>
      </c>
      <c r="B73" s="136" t="s">
        <v>115</v>
      </c>
      <c r="C73" s="132">
        <v>0</v>
      </c>
      <c r="D73" s="17">
        <v>0</v>
      </c>
      <c r="E73" s="17">
        <v>0</v>
      </c>
      <c r="F73" s="17">
        <v>0</v>
      </c>
      <c r="G73" s="17">
        <v>1</v>
      </c>
      <c r="H73" s="161">
        <v>3</v>
      </c>
      <c r="I73" s="168">
        <f t="shared" si="8"/>
        <v>1065</v>
      </c>
      <c r="J73" s="15">
        <f t="shared" si="9"/>
        <v>0</v>
      </c>
      <c r="K73" s="15">
        <f t="shared" si="10"/>
        <v>24</v>
      </c>
      <c r="L73" s="15"/>
      <c r="M73" s="164">
        <f t="shared" si="11"/>
        <v>1089</v>
      </c>
      <c r="N73" s="103">
        <v>0</v>
      </c>
      <c r="O73" s="103">
        <v>100</v>
      </c>
      <c r="P73" s="166">
        <f t="shared" si="13"/>
        <v>1189</v>
      </c>
      <c r="Q73" s="166"/>
      <c r="S73" s="19"/>
      <c r="T73" s="4"/>
      <c r="U73"/>
      <c r="IR73" s="2"/>
    </row>
    <row r="74" spans="1:252" ht="14.1" customHeight="1" x14ac:dyDescent="0.2">
      <c r="A74" s="14">
        <v>69</v>
      </c>
      <c r="B74" s="134" t="s">
        <v>118</v>
      </c>
      <c r="C74" s="133">
        <v>0</v>
      </c>
      <c r="D74" s="128">
        <v>0</v>
      </c>
      <c r="E74" s="128">
        <v>0</v>
      </c>
      <c r="F74" s="128">
        <v>0</v>
      </c>
      <c r="G74" s="128">
        <v>1</v>
      </c>
      <c r="H74" s="162">
        <v>3</v>
      </c>
      <c r="I74" s="169">
        <f t="shared" si="8"/>
        <v>1065</v>
      </c>
      <c r="J74" s="101">
        <f t="shared" si="9"/>
        <v>0</v>
      </c>
      <c r="K74" s="101">
        <f t="shared" si="10"/>
        <v>24</v>
      </c>
      <c r="L74" s="101"/>
      <c r="M74" s="165">
        <f t="shared" si="11"/>
        <v>1089</v>
      </c>
      <c r="N74" s="96">
        <v>0</v>
      </c>
      <c r="O74" s="96">
        <v>100</v>
      </c>
      <c r="P74" s="167">
        <f t="shared" si="13"/>
        <v>1189</v>
      </c>
      <c r="Q74" s="167">
        <f>SUM(P71:P74)</f>
        <v>3383</v>
      </c>
      <c r="S74" s="19"/>
      <c r="T74" s="4"/>
      <c r="U74"/>
      <c r="IR74" s="2"/>
    </row>
    <row r="75" spans="1:252" ht="14.1" customHeight="1" x14ac:dyDescent="0.2">
      <c r="A75" s="14">
        <v>70</v>
      </c>
      <c r="B75" s="172" t="s">
        <v>49</v>
      </c>
      <c r="C75" s="173">
        <v>0</v>
      </c>
      <c r="D75" s="174">
        <v>0</v>
      </c>
      <c r="E75" s="174">
        <v>1</v>
      </c>
      <c r="F75" s="174">
        <v>0</v>
      </c>
      <c r="G75" s="174">
        <v>0</v>
      </c>
      <c r="H75" s="175">
        <v>2</v>
      </c>
      <c r="I75" s="199">
        <f t="shared" si="8"/>
        <v>630</v>
      </c>
      <c r="J75" s="190">
        <f t="shared" si="9"/>
        <v>50</v>
      </c>
      <c r="K75" s="190">
        <f t="shared" si="10"/>
        <v>0</v>
      </c>
      <c r="L75" s="190"/>
      <c r="M75" s="164">
        <f t="shared" si="11"/>
        <v>680</v>
      </c>
      <c r="N75" s="103">
        <v>0</v>
      </c>
      <c r="O75" s="103">
        <v>100</v>
      </c>
      <c r="P75" s="166">
        <f t="shared" si="13"/>
        <v>780</v>
      </c>
      <c r="Q75" s="166"/>
      <c r="S75" s="19"/>
      <c r="T75" s="4"/>
      <c r="U75"/>
      <c r="IR75" s="2"/>
    </row>
    <row r="76" spans="1:252" ht="14.1" customHeight="1" x14ac:dyDescent="0.2">
      <c r="A76" s="14">
        <v>71</v>
      </c>
      <c r="B76" s="176" t="s">
        <v>50</v>
      </c>
      <c r="C76" s="177">
        <v>0</v>
      </c>
      <c r="D76" s="178">
        <v>0</v>
      </c>
      <c r="E76" s="178">
        <v>0</v>
      </c>
      <c r="F76" s="178">
        <v>0</v>
      </c>
      <c r="G76" s="178">
        <v>1</v>
      </c>
      <c r="H76" s="179">
        <v>2</v>
      </c>
      <c r="I76" s="200">
        <f t="shared" si="8"/>
        <v>710</v>
      </c>
      <c r="J76" s="192">
        <f t="shared" si="9"/>
        <v>50</v>
      </c>
      <c r="K76" s="192">
        <f t="shared" si="10"/>
        <v>16</v>
      </c>
      <c r="L76" s="192"/>
      <c r="M76" s="165">
        <f t="shared" si="11"/>
        <v>776</v>
      </c>
      <c r="N76" s="96">
        <v>0</v>
      </c>
      <c r="O76" s="96">
        <v>100</v>
      </c>
      <c r="P76" s="167">
        <f t="shared" si="13"/>
        <v>876</v>
      </c>
      <c r="Q76" s="167">
        <f>SUM(P75:P76)</f>
        <v>1656</v>
      </c>
      <c r="S76" s="19"/>
      <c r="T76" s="4"/>
      <c r="U76"/>
      <c r="IR76" s="2"/>
    </row>
    <row r="77" spans="1:252" ht="14.1" customHeight="1" x14ac:dyDescent="0.2">
      <c r="A77" s="14">
        <v>72</v>
      </c>
      <c r="B77" s="135" t="s">
        <v>51</v>
      </c>
      <c r="C77" s="130">
        <v>0</v>
      </c>
      <c r="D77" s="131">
        <v>0</v>
      </c>
      <c r="E77" s="131">
        <v>1</v>
      </c>
      <c r="F77" s="131">
        <v>0</v>
      </c>
      <c r="G77" s="131">
        <v>0</v>
      </c>
      <c r="H77" s="161">
        <v>3</v>
      </c>
      <c r="I77" s="168">
        <f t="shared" si="8"/>
        <v>945</v>
      </c>
      <c r="J77" s="15">
        <f t="shared" si="9"/>
        <v>0</v>
      </c>
      <c r="K77" s="15">
        <f t="shared" si="10"/>
        <v>0</v>
      </c>
      <c r="L77" s="15"/>
      <c r="M77" s="164">
        <f t="shared" si="11"/>
        <v>945</v>
      </c>
      <c r="N77" s="103">
        <f t="shared" si="12"/>
        <v>300</v>
      </c>
      <c r="O77" s="103">
        <v>0</v>
      </c>
      <c r="P77" s="166">
        <f t="shared" si="13"/>
        <v>645</v>
      </c>
      <c r="Q77" s="166"/>
      <c r="S77" s="19"/>
      <c r="T77" s="4"/>
      <c r="U77"/>
      <c r="IR77" s="2"/>
    </row>
    <row r="78" spans="1:252" ht="14.1" customHeight="1" x14ac:dyDescent="0.2">
      <c r="A78" s="14">
        <v>73</v>
      </c>
      <c r="B78" s="134" t="s">
        <v>52</v>
      </c>
      <c r="C78" s="133">
        <v>0</v>
      </c>
      <c r="D78" s="128">
        <v>0</v>
      </c>
      <c r="E78" s="128">
        <v>0</v>
      </c>
      <c r="F78" s="128">
        <v>0</v>
      </c>
      <c r="G78" s="128">
        <v>1</v>
      </c>
      <c r="H78" s="162">
        <v>3</v>
      </c>
      <c r="I78" s="169">
        <f t="shared" si="8"/>
        <v>1065</v>
      </c>
      <c r="J78" s="101">
        <f t="shared" si="9"/>
        <v>0</v>
      </c>
      <c r="K78" s="101">
        <f t="shared" si="10"/>
        <v>24</v>
      </c>
      <c r="L78" s="101"/>
      <c r="M78" s="165">
        <f t="shared" si="11"/>
        <v>1089</v>
      </c>
      <c r="N78" s="96">
        <v>0</v>
      </c>
      <c r="O78" s="96">
        <v>0</v>
      </c>
      <c r="P78" s="167">
        <f t="shared" si="13"/>
        <v>1089</v>
      </c>
      <c r="Q78" s="167">
        <f>SUM(P77:P78)</f>
        <v>1734</v>
      </c>
      <c r="S78" s="19"/>
      <c r="T78" s="4"/>
      <c r="U78"/>
      <c r="IR78" s="2"/>
    </row>
    <row r="79" spans="1:252" ht="14.1" customHeight="1" x14ac:dyDescent="0.2">
      <c r="A79" s="14">
        <v>74</v>
      </c>
      <c r="B79" s="136" t="s">
        <v>161</v>
      </c>
      <c r="C79" s="132">
        <v>0</v>
      </c>
      <c r="D79" s="17">
        <v>0</v>
      </c>
      <c r="E79" s="17">
        <v>0</v>
      </c>
      <c r="F79" s="17">
        <v>0</v>
      </c>
      <c r="G79" s="17">
        <v>1</v>
      </c>
      <c r="H79" s="161">
        <v>3</v>
      </c>
      <c r="I79" s="168">
        <f t="shared" si="8"/>
        <v>1065</v>
      </c>
      <c r="J79" s="15">
        <f t="shared" si="9"/>
        <v>0</v>
      </c>
      <c r="K79" s="15">
        <f t="shared" si="10"/>
        <v>24</v>
      </c>
      <c r="L79" s="15"/>
      <c r="M79" s="164">
        <f t="shared" si="11"/>
        <v>1089</v>
      </c>
      <c r="N79" s="103">
        <v>0</v>
      </c>
      <c r="O79" s="103">
        <v>100</v>
      </c>
      <c r="P79" s="166">
        <f t="shared" si="13"/>
        <v>1189</v>
      </c>
      <c r="Q79" s="166"/>
      <c r="S79" s="19"/>
      <c r="T79" s="4"/>
      <c r="U79"/>
      <c r="IR79" s="2"/>
    </row>
    <row r="80" spans="1:252" ht="14.1" customHeight="1" x14ac:dyDescent="0.2">
      <c r="A80" s="14">
        <v>75</v>
      </c>
      <c r="B80" s="134" t="s">
        <v>162</v>
      </c>
      <c r="C80" s="133">
        <v>0</v>
      </c>
      <c r="D80" s="128">
        <v>0</v>
      </c>
      <c r="E80" s="128">
        <v>1</v>
      </c>
      <c r="F80" s="128">
        <v>0</v>
      </c>
      <c r="G80" s="128">
        <v>0</v>
      </c>
      <c r="H80" s="162">
        <v>3</v>
      </c>
      <c r="I80" s="169">
        <f t="shared" si="8"/>
        <v>945</v>
      </c>
      <c r="J80" s="101">
        <f t="shared" si="9"/>
        <v>0</v>
      </c>
      <c r="K80" s="101">
        <f t="shared" si="10"/>
        <v>0</v>
      </c>
      <c r="L80" s="101"/>
      <c r="M80" s="165">
        <f t="shared" si="11"/>
        <v>945</v>
      </c>
      <c r="N80" s="96">
        <v>300</v>
      </c>
      <c r="O80" s="96">
        <v>0</v>
      </c>
      <c r="P80" s="167">
        <f t="shared" si="13"/>
        <v>645</v>
      </c>
      <c r="Q80" s="167">
        <f>SUM(P79:P80)</f>
        <v>1834</v>
      </c>
      <c r="S80" s="19"/>
      <c r="T80" s="4"/>
      <c r="U80"/>
      <c r="IR80" s="2"/>
    </row>
    <row r="81" spans="1:252" ht="14.1" customHeight="1" x14ac:dyDescent="0.2">
      <c r="A81" s="14">
        <v>76</v>
      </c>
      <c r="B81" s="136" t="s">
        <v>114</v>
      </c>
      <c r="C81" s="132">
        <v>0</v>
      </c>
      <c r="D81" s="17">
        <v>1</v>
      </c>
      <c r="E81" s="17">
        <v>0</v>
      </c>
      <c r="F81" s="17">
        <v>0</v>
      </c>
      <c r="G81" s="17">
        <v>0</v>
      </c>
      <c r="H81" s="161">
        <v>3</v>
      </c>
      <c r="I81" s="168">
        <f t="shared" si="8"/>
        <v>870</v>
      </c>
      <c r="J81" s="15">
        <f t="shared" si="9"/>
        <v>0</v>
      </c>
      <c r="K81" s="15">
        <f t="shared" si="10"/>
        <v>0</v>
      </c>
      <c r="L81" s="15"/>
      <c r="M81" s="164">
        <f t="shared" si="11"/>
        <v>870</v>
      </c>
      <c r="N81" s="103">
        <f t="shared" si="12"/>
        <v>300</v>
      </c>
      <c r="O81" s="103">
        <v>0</v>
      </c>
      <c r="P81" s="166">
        <f t="shared" si="13"/>
        <v>570</v>
      </c>
      <c r="Q81" s="166"/>
      <c r="S81" s="19"/>
      <c r="T81" s="4"/>
      <c r="U81"/>
      <c r="IR81" s="2"/>
    </row>
    <row r="82" spans="1:252" ht="14.1" customHeight="1" x14ac:dyDescent="0.2">
      <c r="A82" s="14">
        <v>77</v>
      </c>
      <c r="B82" s="136" t="s">
        <v>147</v>
      </c>
      <c r="C82" s="132">
        <v>1</v>
      </c>
      <c r="D82" s="17">
        <v>0</v>
      </c>
      <c r="E82" s="17">
        <v>0</v>
      </c>
      <c r="F82" s="17">
        <v>0</v>
      </c>
      <c r="G82" s="17">
        <v>0</v>
      </c>
      <c r="H82" s="161">
        <v>3</v>
      </c>
      <c r="I82" s="168">
        <f t="shared" si="8"/>
        <v>735</v>
      </c>
      <c r="J82" s="15">
        <f t="shared" si="9"/>
        <v>0</v>
      </c>
      <c r="K82" s="15">
        <f t="shared" si="10"/>
        <v>0</v>
      </c>
      <c r="L82" s="15"/>
      <c r="M82" s="164">
        <f t="shared" si="11"/>
        <v>735</v>
      </c>
      <c r="N82" s="103">
        <v>0</v>
      </c>
      <c r="O82" s="103">
        <v>0</v>
      </c>
      <c r="P82" s="166">
        <f t="shared" si="13"/>
        <v>735</v>
      </c>
      <c r="Q82" s="166"/>
      <c r="S82" s="19"/>
      <c r="T82" s="4"/>
      <c r="U82"/>
      <c r="IR82" s="2"/>
    </row>
    <row r="83" spans="1:252" ht="14.1" customHeight="1" x14ac:dyDescent="0.2">
      <c r="A83" s="14">
        <v>78</v>
      </c>
      <c r="B83" s="136" t="s">
        <v>148</v>
      </c>
      <c r="C83" s="132">
        <v>0</v>
      </c>
      <c r="D83" s="17">
        <v>0</v>
      </c>
      <c r="E83" s="17">
        <v>0</v>
      </c>
      <c r="F83" s="17">
        <v>0</v>
      </c>
      <c r="G83" s="17">
        <v>1</v>
      </c>
      <c r="H83" s="161">
        <v>3</v>
      </c>
      <c r="I83" s="168">
        <f t="shared" si="8"/>
        <v>1065</v>
      </c>
      <c r="J83" s="15">
        <f t="shared" si="9"/>
        <v>0</v>
      </c>
      <c r="K83" s="15">
        <f t="shared" si="10"/>
        <v>24</v>
      </c>
      <c r="L83" s="15"/>
      <c r="M83" s="164">
        <f t="shared" si="11"/>
        <v>1089</v>
      </c>
      <c r="N83" s="103">
        <v>0</v>
      </c>
      <c r="O83" s="103">
        <v>100</v>
      </c>
      <c r="P83" s="166">
        <f t="shared" si="13"/>
        <v>1189</v>
      </c>
      <c r="Q83" s="166"/>
      <c r="S83" s="19"/>
      <c r="T83" s="4"/>
      <c r="U83"/>
      <c r="IR83" s="2"/>
    </row>
    <row r="84" spans="1:252" ht="14.1" customHeight="1" x14ac:dyDescent="0.2">
      <c r="A84" s="14">
        <v>79</v>
      </c>
      <c r="B84" s="136" t="s">
        <v>163</v>
      </c>
      <c r="C84" s="132">
        <v>0</v>
      </c>
      <c r="D84" s="17">
        <v>0</v>
      </c>
      <c r="E84" s="17">
        <v>0</v>
      </c>
      <c r="F84" s="17">
        <v>0</v>
      </c>
      <c r="G84" s="17">
        <v>1</v>
      </c>
      <c r="H84" s="162">
        <v>3</v>
      </c>
      <c r="I84" s="169">
        <f t="shared" si="8"/>
        <v>1065</v>
      </c>
      <c r="J84" s="101">
        <f t="shared" si="9"/>
        <v>0</v>
      </c>
      <c r="K84" s="101">
        <f t="shared" si="10"/>
        <v>24</v>
      </c>
      <c r="L84" s="101"/>
      <c r="M84" s="165">
        <f t="shared" si="11"/>
        <v>1089</v>
      </c>
      <c r="N84" s="96">
        <v>0</v>
      </c>
      <c r="O84" s="96">
        <v>100</v>
      </c>
      <c r="P84" s="167">
        <f t="shared" si="13"/>
        <v>1189</v>
      </c>
      <c r="Q84" s="167">
        <f>SUM(P81:P84)</f>
        <v>3683</v>
      </c>
      <c r="S84" s="19"/>
      <c r="T84" s="4"/>
      <c r="U84"/>
      <c r="IR84" s="2"/>
    </row>
    <row r="85" spans="1:252" ht="14.1" customHeight="1" x14ac:dyDescent="0.2">
      <c r="A85" s="14">
        <v>80</v>
      </c>
      <c r="B85" s="135" t="s">
        <v>113</v>
      </c>
      <c r="C85" s="130">
        <v>0</v>
      </c>
      <c r="D85" s="131">
        <v>0</v>
      </c>
      <c r="E85" s="131">
        <v>1</v>
      </c>
      <c r="F85" s="131">
        <v>0</v>
      </c>
      <c r="G85" s="131">
        <v>0</v>
      </c>
      <c r="H85" s="161">
        <v>3</v>
      </c>
      <c r="I85" s="168">
        <f t="shared" si="8"/>
        <v>945</v>
      </c>
      <c r="J85" s="15">
        <f t="shared" si="9"/>
        <v>0</v>
      </c>
      <c r="K85" s="15">
        <f t="shared" si="10"/>
        <v>0</v>
      </c>
      <c r="L85" s="15"/>
      <c r="M85" s="164">
        <f t="shared" si="11"/>
        <v>945</v>
      </c>
      <c r="N85" s="103">
        <f t="shared" si="12"/>
        <v>300</v>
      </c>
      <c r="O85" s="103">
        <v>0</v>
      </c>
      <c r="P85" s="166">
        <f t="shared" si="13"/>
        <v>645</v>
      </c>
      <c r="Q85" s="166"/>
      <c r="S85" s="19"/>
      <c r="T85" s="4"/>
      <c r="U85"/>
      <c r="IR85" s="2"/>
    </row>
    <row r="86" spans="1:252" ht="14.1" customHeight="1" x14ac:dyDescent="0.2">
      <c r="A86" s="14">
        <v>81</v>
      </c>
      <c r="B86" s="136" t="s">
        <v>112</v>
      </c>
      <c r="C86" s="132">
        <v>0</v>
      </c>
      <c r="D86" s="17">
        <v>1</v>
      </c>
      <c r="E86" s="17">
        <v>0</v>
      </c>
      <c r="F86" s="17">
        <v>0</v>
      </c>
      <c r="G86" s="17">
        <v>0</v>
      </c>
      <c r="H86" s="161">
        <v>3</v>
      </c>
      <c r="I86" s="168">
        <f t="shared" si="8"/>
        <v>870</v>
      </c>
      <c r="J86" s="15">
        <f t="shared" si="9"/>
        <v>0</v>
      </c>
      <c r="K86" s="15">
        <f t="shared" si="10"/>
        <v>0</v>
      </c>
      <c r="L86" s="15"/>
      <c r="M86" s="164">
        <f t="shared" si="11"/>
        <v>870</v>
      </c>
      <c r="N86" s="103">
        <f t="shared" si="12"/>
        <v>300</v>
      </c>
      <c r="O86" s="103">
        <v>0</v>
      </c>
      <c r="P86" s="166">
        <f t="shared" si="13"/>
        <v>570</v>
      </c>
      <c r="Q86" s="166"/>
      <c r="S86" s="19"/>
      <c r="T86" s="4"/>
      <c r="U86"/>
      <c r="IR86" s="2"/>
    </row>
    <row r="87" spans="1:252" ht="14.1" customHeight="1" x14ac:dyDescent="0.2">
      <c r="A87" s="14">
        <v>82</v>
      </c>
      <c r="B87" s="136" t="s">
        <v>111</v>
      </c>
      <c r="C87" s="132">
        <v>0</v>
      </c>
      <c r="D87" s="17">
        <v>0</v>
      </c>
      <c r="E87" s="17">
        <v>1</v>
      </c>
      <c r="F87" s="17">
        <v>0</v>
      </c>
      <c r="G87" s="17">
        <v>0</v>
      </c>
      <c r="H87" s="161">
        <v>3</v>
      </c>
      <c r="I87" s="168">
        <f t="shared" si="8"/>
        <v>945</v>
      </c>
      <c r="J87" s="15">
        <f t="shared" si="9"/>
        <v>0</v>
      </c>
      <c r="K87" s="15">
        <f t="shared" si="10"/>
        <v>0</v>
      </c>
      <c r="L87" s="15"/>
      <c r="M87" s="164">
        <f t="shared" si="11"/>
        <v>945</v>
      </c>
      <c r="N87" s="103">
        <f t="shared" si="12"/>
        <v>300</v>
      </c>
      <c r="O87" s="103">
        <v>0</v>
      </c>
      <c r="P87" s="166">
        <f t="shared" si="13"/>
        <v>645</v>
      </c>
      <c r="Q87" s="166"/>
      <c r="S87" s="19"/>
      <c r="T87" s="4"/>
      <c r="U87"/>
      <c r="IR87" s="2"/>
    </row>
    <row r="88" spans="1:252" ht="14.1" customHeight="1" x14ac:dyDescent="0.2">
      <c r="A88" s="14">
        <v>83</v>
      </c>
      <c r="B88" s="137" t="s">
        <v>149</v>
      </c>
      <c r="C88" s="87">
        <v>0</v>
      </c>
      <c r="D88" s="17">
        <v>0</v>
      </c>
      <c r="E88" s="17">
        <v>0</v>
      </c>
      <c r="F88" s="17">
        <v>0</v>
      </c>
      <c r="G88" s="17">
        <v>1</v>
      </c>
      <c r="H88" s="161">
        <v>3</v>
      </c>
      <c r="I88" s="168">
        <f t="shared" si="8"/>
        <v>1065</v>
      </c>
      <c r="J88" s="15">
        <f t="shared" si="9"/>
        <v>0</v>
      </c>
      <c r="K88" s="15">
        <f t="shared" si="10"/>
        <v>24</v>
      </c>
      <c r="L88" s="15"/>
      <c r="M88" s="164">
        <f t="shared" si="11"/>
        <v>1089</v>
      </c>
      <c r="N88" s="103">
        <v>0</v>
      </c>
      <c r="O88" s="103">
        <v>100</v>
      </c>
      <c r="P88" s="166">
        <f t="shared" si="13"/>
        <v>1189</v>
      </c>
      <c r="Q88" s="166"/>
      <c r="S88" s="19"/>
      <c r="T88" s="4"/>
      <c r="U88"/>
      <c r="IR88" s="2"/>
    </row>
    <row r="89" spans="1:252" ht="14.1" customHeight="1" x14ac:dyDescent="0.2">
      <c r="A89" s="14">
        <v>84</v>
      </c>
      <c r="B89" s="134" t="s">
        <v>150</v>
      </c>
      <c r="C89" s="133">
        <v>0</v>
      </c>
      <c r="D89" s="128">
        <v>0</v>
      </c>
      <c r="E89" s="128">
        <v>0</v>
      </c>
      <c r="F89" s="128">
        <v>0</v>
      </c>
      <c r="G89" s="128">
        <v>1</v>
      </c>
      <c r="H89" s="162">
        <v>3</v>
      </c>
      <c r="I89" s="169">
        <f t="shared" si="8"/>
        <v>1065</v>
      </c>
      <c r="J89" s="101">
        <f t="shared" si="9"/>
        <v>0</v>
      </c>
      <c r="K89" s="101">
        <f t="shared" si="10"/>
        <v>24</v>
      </c>
      <c r="L89" s="101"/>
      <c r="M89" s="165">
        <f t="shared" si="11"/>
        <v>1089</v>
      </c>
      <c r="N89" s="96">
        <v>0</v>
      </c>
      <c r="O89" s="96">
        <v>100</v>
      </c>
      <c r="P89" s="167">
        <f t="shared" si="13"/>
        <v>1189</v>
      </c>
      <c r="Q89" s="167">
        <f>SUM(P85:P89)</f>
        <v>4238</v>
      </c>
      <c r="S89" s="19"/>
      <c r="T89" s="4"/>
      <c r="U89"/>
      <c r="IR89" s="2"/>
    </row>
    <row r="90" spans="1:252" ht="14.1" customHeight="1" x14ac:dyDescent="0.2">
      <c r="A90" s="14">
        <v>85</v>
      </c>
      <c r="B90" s="196" t="s">
        <v>53</v>
      </c>
      <c r="C90" s="197">
        <v>0</v>
      </c>
      <c r="D90" s="198">
        <v>0</v>
      </c>
      <c r="E90" s="198">
        <v>1</v>
      </c>
      <c r="F90" s="198">
        <v>0</v>
      </c>
      <c r="G90" s="198">
        <v>0</v>
      </c>
      <c r="H90" s="175">
        <v>2</v>
      </c>
      <c r="I90" s="199">
        <f t="shared" si="8"/>
        <v>630</v>
      </c>
      <c r="J90" s="190">
        <f t="shared" si="9"/>
        <v>50</v>
      </c>
      <c r="K90" s="190">
        <f t="shared" si="10"/>
        <v>0</v>
      </c>
      <c r="L90" s="190"/>
      <c r="M90" s="164">
        <f t="shared" si="11"/>
        <v>680</v>
      </c>
      <c r="N90" s="103">
        <f t="shared" si="12"/>
        <v>200</v>
      </c>
      <c r="O90" s="103">
        <v>0</v>
      </c>
      <c r="P90" s="166">
        <f t="shared" si="13"/>
        <v>480</v>
      </c>
      <c r="Q90" s="166"/>
      <c r="S90" s="19"/>
      <c r="T90" s="4"/>
      <c r="U90"/>
      <c r="IR90" s="2"/>
    </row>
    <row r="91" spans="1:252" ht="14.1" customHeight="1" x14ac:dyDescent="0.2">
      <c r="A91" s="14">
        <v>86</v>
      </c>
      <c r="B91" s="172" t="s">
        <v>54</v>
      </c>
      <c r="C91" s="173">
        <v>0</v>
      </c>
      <c r="D91" s="174">
        <v>0</v>
      </c>
      <c r="E91" s="174">
        <v>1</v>
      </c>
      <c r="F91" s="174">
        <v>0</v>
      </c>
      <c r="G91" s="174">
        <v>0</v>
      </c>
      <c r="H91" s="175">
        <v>2</v>
      </c>
      <c r="I91" s="199">
        <f t="shared" si="8"/>
        <v>630</v>
      </c>
      <c r="J91" s="190">
        <f t="shared" si="9"/>
        <v>50</v>
      </c>
      <c r="K91" s="190">
        <f t="shared" si="10"/>
        <v>0</v>
      </c>
      <c r="L91" s="190"/>
      <c r="M91" s="164">
        <f t="shared" si="11"/>
        <v>680</v>
      </c>
      <c r="N91" s="103">
        <f t="shared" si="12"/>
        <v>200</v>
      </c>
      <c r="O91" s="103">
        <v>0</v>
      </c>
      <c r="P91" s="166">
        <f t="shared" si="13"/>
        <v>480</v>
      </c>
      <c r="Q91" s="166"/>
      <c r="S91" s="19"/>
      <c r="T91" s="4"/>
      <c r="U91"/>
      <c r="IR91" s="2"/>
    </row>
    <row r="92" spans="1:252" ht="14.1" customHeight="1" x14ac:dyDescent="0.2">
      <c r="A92" s="14">
        <v>87</v>
      </c>
      <c r="B92" s="172" t="s">
        <v>55</v>
      </c>
      <c r="C92" s="173">
        <v>0</v>
      </c>
      <c r="D92" s="174">
        <v>0</v>
      </c>
      <c r="E92" s="174">
        <v>0</v>
      </c>
      <c r="F92" s="174">
        <v>0</v>
      </c>
      <c r="G92" s="174">
        <v>1</v>
      </c>
      <c r="H92" s="175">
        <v>2</v>
      </c>
      <c r="I92" s="199">
        <f t="shared" si="8"/>
        <v>710</v>
      </c>
      <c r="J92" s="190">
        <f t="shared" si="9"/>
        <v>50</v>
      </c>
      <c r="K92" s="190">
        <f t="shared" si="10"/>
        <v>16</v>
      </c>
      <c r="L92" s="190"/>
      <c r="M92" s="164">
        <f t="shared" si="11"/>
        <v>776</v>
      </c>
      <c r="N92" s="103">
        <v>0</v>
      </c>
      <c r="O92" s="103">
        <v>100</v>
      </c>
      <c r="P92" s="166">
        <f t="shared" si="13"/>
        <v>876</v>
      </c>
      <c r="Q92" s="166"/>
      <c r="S92" s="19"/>
      <c r="T92" s="4"/>
      <c r="U92"/>
      <c r="IR92" s="2"/>
    </row>
    <row r="93" spans="1:252" ht="14.1" customHeight="1" x14ac:dyDescent="0.2">
      <c r="A93" s="14">
        <v>88</v>
      </c>
      <c r="B93" s="176" t="s">
        <v>56</v>
      </c>
      <c r="C93" s="177">
        <v>0</v>
      </c>
      <c r="D93" s="178">
        <v>0</v>
      </c>
      <c r="E93" s="178">
        <v>0</v>
      </c>
      <c r="F93" s="178">
        <v>0</v>
      </c>
      <c r="G93" s="178">
        <v>1</v>
      </c>
      <c r="H93" s="179">
        <v>2</v>
      </c>
      <c r="I93" s="200">
        <f t="shared" si="8"/>
        <v>710</v>
      </c>
      <c r="J93" s="192">
        <f t="shared" si="9"/>
        <v>50</v>
      </c>
      <c r="K93" s="192">
        <f t="shared" si="10"/>
        <v>16</v>
      </c>
      <c r="L93" s="192"/>
      <c r="M93" s="165">
        <f t="shared" si="11"/>
        <v>776</v>
      </c>
      <c r="N93" s="96">
        <v>0</v>
      </c>
      <c r="O93" s="96">
        <v>100</v>
      </c>
      <c r="P93" s="167">
        <f t="shared" si="13"/>
        <v>876</v>
      </c>
      <c r="Q93" s="167">
        <f>SUM(P90:P93)</f>
        <v>2712</v>
      </c>
      <c r="S93" s="19"/>
      <c r="T93" s="4"/>
      <c r="U93"/>
      <c r="IR93" s="2"/>
    </row>
    <row r="94" spans="1:252" ht="14.1" customHeight="1" x14ac:dyDescent="0.2">
      <c r="A94" s="14">
        <v>89</v>
      </c>
      <c r="B94" s="172" t="s">
        <v>57</v>
      </c>
      <c r="C94" s="173">
        <v>0</v>
      </c>
      <c r="D94" s="174">
        <v>0</v>
      </c>
      <c r="E94" s="174">
        <v>1</v>
      </c>
      <c r="F94" s="174">
        <v>0</v>
      </c>
      <c r="G94" s="174">
        <v>0</v>
      </c>
      <c r="H94" s="175">
        <v>2</v>
      </c>
      <c r="I94" s="199">
        <f t="shared" si="8"/>
        <v>630</v>
      </c>
      <c r="J94" s="190">
        <f t="shared" si="9"/>
        <v>50</v>
      </c>
      <c r="K94" s="190">
        <f t="shared" si="10"/>
        <v>0</v>
      </c>
      <c r="L94" s="190"/>
      <c r="M94" s="164">
        <f t="shared" si="11"/>
        <v>680</v>
      </c>
      <c r="N94" s="103">
        <f t="shared" si="12"/>
        <v>200</v>
      </c>
      <c r="O94" s="103">
        <v>0</v>
      </c>
      <c r="P94" s="166">
        <f t="shared" si="13"/>
        <v>480</v>
      </c>
      <c r="Q94" s="166"/>
      <c r="S94" s="19"/>
      <c r="T94" s="4"/>
      <c r="U94"/>
      <c r="IR94" s="2"/>
    </row>
    <row r="95" spans="1:252" ht="14.1" customHeight="1" x14ac:dyDescent="0.2">
      <c r="A95" s="14">
        <v>90</v>
      </c>
      <c r="B95" s="176" t="s">
        <v>58</v>
      </c>
      <c r="C95" s="177">
        <v>0</v>
      </c>
      <c r="D95" s="178">
        <v>0</v>
      </c>
      <c r="E95" s="178">
        <v>0</v>
      </c>
      <c r="F95" s="178">
        <v>0</v>
      </c>
      <c r="G95" s="178">
        <v>1</v>
      </c>
      <c r="H95" s="179">
        <v>2</v>
      </c>
      <c r="I95" s="200">
        <f t="shared" si="8"/>
        <v>710</v>
      </c>
      <c r="J95" s="192">
        <f t="shared" si="9"/>
        <v>50</v>
      </c>
      <c r="K95" s="192">
        <f t="shared" si="10"/>
        <v>16</v>
      </c>
      <c r="L95" s="192"/>
      <c r="M95" s="165">
        <f t="shared" si="11"/>
        <v>776</v>
      </c>
      <c r="N95" s="96">
        <v>0</v>
      </c>
      <c r="O95" s="96">
        <v>100</v>
      </c>
      <c r="P95" s="167">
        <f t="shared" si="13"/>
        <v>876</v>
      </c>
      <c r="Q95" s="167">
        <f>SUM(P94:P95)</f>
        <v>1356</v>
      </c>
      <c r="S95" s="19"/>
      <c r="T95" s="4"/>
      <c r="U95"/>
      <c r="IR95" s="2"/>
    </row>
    <row r="96" spans="1:252" ht="14.1" customHeight="1" x14ac:dyDescent="0.2">
      <c r="A96" s="14">
        <v>91</v>
      </c>
      <c r="B96" s="136" t="s">
        <v>59</v>
      </c>
      <c r="C96" s="132">
        <v>0</v>
      </c>
      <c r="D96" s="17">
        <v>1</v>
      </c>
      <c r="E96" s="17">
        <v>0</v>
      </c>
      <c r="F96" s="17">
        <v>0</v>
      </c>
      <c r="G96" s="17">
        <v>0</v>
      </c>
      <c r="H96" s="161">
        <v>3</v>
      </c>
      <c r="I96" s="168">
        <f t="shared" si="8"/>
        <v>870</v>
      </c>
      <c r="J96" s="15">
        <f t="shared" si="9"/>
        <v>0</v>
      </c>
      <c r="K96" s="15">
        <f t="shared" si="10"/>
        <v>0</v>
      </c>
      <c r="L96" s="15"/>
      <c r="M96" s="164">
        <f t="shared" si="11"/>
        <v>870</v>
      </c>
      <c r="N96" s="103">
        <f t="shared" si="12"/>
        <v>300</v>
      </c>
      <c r="O96" s="103">
        <v>0</v>
      </c>
      <c r="P96" s="166">
        <f t="shared" si="13"/>
        <v>570</v>
      </c>
      <c r="Q96" s="166"/>
      <c r="S96" s="19"/>
      <c r="T96" s="4"/>
      <c r="U96"/>
      <c r="IR96" s="2"/>
    </row>
    <row r="97" spans="1:252" ht="14.1" customHeight="1" x14ac:dyDescent="0.2">
      <c r="A97" s="14">
        <v>92</v>
      </c>
      <c r="B97" s="136" t="s">
        <v>60</v>
      </c>
      <c r="C97" s="132">
        <v>0</v>
      </c>
      <c r="D97" s="17">
        <v>0</v>
      </c>
      <c r="E97" s="17">
        <v>1</v>
      </c>
      <c r="F97" s="17">
        <v>0</v>
      </c>
      <c r="G97" s="17">
        <v>0</v>
      </c>
      <c r="H97" s="161">
        <v>3</v>
      </c>
      <c r="I97" s="168">
        <f t="shared" si="8"/>
        <v>945</v>
      </c>
      <c r="J97" s="15">
        <f t="shared" si="9"/>
        <v>0</v>
      </c>
      <c r="K97" s="15">
        <f t="shared" si="10"/>
        <v>0</v>
      </c>
      <c r="L97" s="15"/>
      <c r="M97" s="164">
        <f t="shared" si="11"/>
        <v>945</v>
      </c>
      <c r="N97" s="103">
        <f t="shared" si="12"/>
        <v>300</v>
      </c>
      <c r="O97" s="103">
        <v>0</v>
      </c>
      <c r="P97" s="166">
        <f t="shared" si="13"/>
        <v>645</v>
      </c>
      <c r="Q97" s="166"/>
      <c r="S97" s="19"/>
      <c r="T97" s="4"/>
      <c r="U97"/>
      <c r="IR97" s="2"/>
    </row>
    <row r="98" spans="1:252" ht="14.1" customHeight="1" x14ac:dyDescent="0.2">
      <c r="A98" s="14">
        <v>93</v>
      </c>
      <c r="B98" s="134" t="s">
        <v>61</v>
      </c>
      <c r="C98" s="133">
        <v>0</v>
      </c>
      <c r="D98" s="128">
        <v>0</v>
      </c>
      <c r="E98" s="128">
        <v>0</v>
      </c>
      <c r="F98" s="128">
        <v>0</v>
      </c>
      <c r="G98" s="128">
        <v>1</v>
      </c>
      <c r="H98" s="162">
        <v>3</v>
      </c>
      <c r="I98" s="169">
        <f t="shared" si="8"/>
        <v>1065</v>
      </c>
      <c r="J98" s="101">
        <f t="shared" si="9"/>
        <v>0</v>
      </c>
      <c r="K98" s="101">
        <f t="shared" si="10"/>
        <v>24</v>
      </c>
      <c r="L98" s="101"/>
      <c r="M98" s="165">
        <f t="shared" si="11"/>
        <v>1089</v>
      </c>
      <c r="N98" s="96">
        <v>0</v>
      </c>
      <c r="O98" s="96">
        <v>0</v>
      </c>
      <c r="P98" s="167">
        <f t="shared" si="13"/>
        <v>1089</v>
      </c>
      <c r="Q98" s="167">
        <f>SUM(P96:P98)</f>
        <v>2304</v>
      </c>
      <c r="S98" s="19" t="s">
        <v>43</v>
      </c>
      <c r="T98" s="4"/>
      <c r="U98"/>
      <c r="IR98" s="2"/>
    </row>
    <row r="99" spans="1:252" s="26" customFormat="1" x14ac:dyDescent="0.2">
      <c r="A99" s="186"/>
      <c r="B99" s="22" t="s">
        <v>62</v>
      </c>
      <c r="C99" s="23">
        <f>SUM(C6:C98)</f>
        <v>8</v>
      </c>
      <c r="D99" s="24">
        <f>SUM(D6:D98)</f>
        <v>23</v>
      </c>
      <c r="E99" s="24">
        <f>SUM(E6:E98)</f>
        <v>15</v>
      </c>
      <c r="F99" s="24">
        <f>SUM(F6:F98)</f>
        <v>1</v>
      </c>
      <c r="G99" s="187">
        <f>SUM(G6:G98)</f>
        <v>46</v>
      </c>
      <c r="H99" s="163"/>
      <c r="I99" s="144">
        <f t="shared" ref="I99:Q99" si="14">SUM(I6:I98)</f>
        <v>83150</v>
      </c>
      <c r="J99" s="25">
        <f t="shared" si="14"/>
        <v>1250</v>
      </c>
      <c r="K99" s="25">
        <f t="shared" si="14"/>
        <v>1016</v>
      </c>
      <c r="L99" s="25">
        <f t="shared" si="14"/>
        <v>200</v>
      </c>
      <c r="M99" s="170">
        <f t="shared" si="14"/>
        <v>85616</v>
      </c>
      <c r="N99" s="144">
        <f t="shared" si="14"/>
        <v>10500</v>
      </c>
      <c r="O99" s="144">
        <f t="shared" si="14"/>
        <v>4300</v>
      </c>
      <c r="P99" s="170">
        <f t="shared" si="14"/>
        <v>79416</v>
      </c>
      <c r="Q99" s="170">
        <f t="shared" si="14"/>
        <v>79416</v>
      </c>
      <c r="S99" s="1"/>
      <c r="T99" s="4"/>
      <c r="IL99" s="27"/>
      <c r="IM99" s="27"/>
      <c r="IN99" s="27"/>
      <c r="IO99" s="27"/>
    </row>
    <row r="100" spans="1:252" s="26" customFormat="1" x14ac:dyDescent="0.2">
      <c r="A100" s="16"/>
      <c r="C100" s="28"/>
      <c r="D100" s="29">
        <f>C99+D99+E99+F99</f>
        <v>47</v>
      </c>
      <c r="E100" s="30" t="s">
        <v>63</v>
      </c>
      <c r="F100" s="30"/>
      <c r="G100" s="28"/>
      <c r="H100" s="145"/>
      <c r="I100" s="145"/>
      <c r="J100" s="145"/>
      <c r="K100" s="146"/>
      <c r="L100" s="146"/>
      <c r="M100" s="37"/>
      <c r="N100" s="37"/>
      <c r="O100" s="37"/>
      <c r="P100" s="147"/>
      <c r="Q100" s="147"/>
      <c r="S100" s="16"/>
      <c r="T100" s="4"/>
      <c r="IL100" s="27"/>
      <c r="IM100" s="27"/>
      <c r="IN100" s="27"/>
      <c r="IO100" s="27"/>
    </row>
    <row r="101" spans="1:252" s="26" customFormat="1" x14ac:dyDescent="0.2">
      <c r="A101" s="16"/>
      <c r="C101" s="28"/>
      <c r="D101" s="29"/>
      <c r="E101"/>
      <c r="F101" s="30"/>
      <c r="G101" s="28"/>
      <c r="H101" s="16"/>
      <c r="I101" s="16"/>
      <c r="J101" s="16"/>
      <c r="K101" s="31"/>
      <c r="L101" s="31"/>
      <c r="M101" s="32">
        <f>P99+N99-O99</f>
        <v>85616</v>
      </c>
      <c r="P101" s="32"/>
      <c r="S101" s="16"/>
      <c r="T101" s="4"/>
      <c r="IL101" s="27"/>
      <c r="IM101" s="27"/>
      <c r="IN101" s="27"/>
      <c r="IO101" s="27"/>
    </row>
    <row r="102" spans="1:252" s="26" customFormat="1" x14ac:dyDescent="0.2">
      <c r="A102" s="16"/>
      <c r="B102" s="214"/>
      <c r="C102" s="215"/>
      <c r="D102" s="215"/>
      <c r="E102" s="215"/>
      <c r="F102" s="216"/>
      <c r="G102" s="216"/>
      <c r="H102" s="16"/>
      <c r="I102" s="16"/>
      <c r="J102" s="31"/>
      <c r="K102" s="33"/>
      <c r="L102" s="33"/>
      <c r="M102" s="34"/>
      <c r="N102" s="34"/>
      <c r="O102" s="34"/>
      <c r="P102" s="34"/>
      <c r="Q102" s="34"/>
      <c r="S102" s="16"/>
      <c r="T102" s="4"/>
      <c r="IL102" s="27"/>
      <c r="IM102" s="27"/>
      <c r="IN102" s="27"/>
      <c r="IO102" s="27"/>
    </row>
    <row r="103" spans="1:252" s="26" customFormat="1" x14ac:dyDescent="0.2">
      <c r="A103" s="16"/>
      <c r="B103" s="217"/>
      <c r="C103" s="218"/>
      <c r="D103" s="218"/>
      <c r="E103" s="218"/>
      <c r="F103" s="219"/>
      <c r="G103" s="219"/>
      <c r="H103" s="16"/>
      <c r="I103" s="16"/>
      <c r="J103" s="31"/>
      <c r="K103" s="33"/>
      <c r="L103" s="33"/>
      <c r="M103" s="34"/>
      <c r="N103" s="35"/>
      <c r="O103" s="35"/>
      <c r="P103" s="34"/>
      <c r="Q103" s="34"/>
      <c r="S103" s="16"/>
      <c r="T103"/>
      <c r="IL103" s="27"/>
      <c r="IM103" s="27"/>
      <c r="IN103" s="27"/>
      <c r="IO103" s="27"/>
    </row>
    <row r="104" spans="1:252" s="26" customFormat="1" x14ac:dyDescent="0.2">
      <c r="A104" s="16"/>
      <c r="B104"/>
      <c r="C104" s="220"/>
      <c r="D104" s="220"/>
      <c r="E104" s="220"/>
      <c r="F104" s="220"/>
      <c r="G104" s="220"/>
      <c r="H104" s="16"/>
      <c r="I104" s="16"/>
      <c r="J104" s="31"/>
      <c r="K104" s="33"/>
      <c r="L104" s="33"/>
      <c r="M104" s="34"/>
      <c r="N104" s="35"/>
      <c r="O104" s="35"/>
      <c r="P104" s="34"/>
      <c r="Q104" s="34"/>
      <c r="S104" s="16"/>
      <c r="T104"/>
      <c r="IL104" s="27"/>
      <c r="IM104" s="27"/>
      <c r="IN104" s="27"/>
      <c r="IO104" s="27"/>
    </row>
    <row r="105" spans="1:252" s="26" customFormat="1" x14ac:dyDescent="0.2">
      <c r="A105" s="16"/>
      <c r="B105"/>
      <c r="C105" s="221"/>
      <c r="D105" s="221"/>
      <c r="E105" s="221"/>
      <c r="F105" s="220"/>
      <c r="G105" s="220"/>
      <c r="H105" s="16"/>
      <c r="I105" s="16"/>
      <c r="J105" s="33"/>
      <c r="K105" s="33"/>
      <c r="L105" s="33"/>
      <c r="M105" s="36"/>
      <c r="N105" s="34"/>
      <c r="O105" s="34"/>
      <c r="P105" s="32"/>
      <c r="Q105" s="32"/>
      <c r="S105" s="16"/>
      <c r="T105"/>
      <c r="IL105" s="27"/>
      <c r="IM105" s="27"/>
      <c r="IN105" s="27"/>
      <c r="IO105" s="27"/>
    </row>
    <row r="106" spans="1:252" s="26" customFormat="1" x14ac:dyDescent="0.2">
      <c r="A106" s="16"/>
      <c r="B106"/>
      <c r="C106" s="221"/>
      <c r="D106" s="221"/>
      <c r="E106" s="221"/>
      <c r="F106" s="220"/>
      <c r="G106" s="220"/>
      <c r="H106" s="16"/>
      <c r="I106" s="16"/>
      <c r="J106" s="31"/>
      <c r="K106" s="33"/>
      <c r="L106" s="33"/>
      <c r="M106" s="36"/>
      <c r="N106" s="34"/>
      <c r="O106" s="34"/>
      <c r="P106" s="32"/>
      <c r="Q106" s="32"/>
      <c r="S106" s="16"/>
      <c r="T106"/>
      <c r="IL106" s="27"/>
      <c r="IM106" s="27"/>
      <c r="IN106" s="27"/>
      <c r="IO106" s="27"/>
    </row>
    <row r="107" spans="1:252" s="26" customFormat="1" x14ac:dyDescent="0.2">
      <c r="A107" s="16"/>
      <c r="B107"/>
      <c r="C107" s="43"/>
      <c r="D107" s="43"/>
      <c r="E107" s="43"/>
      <c r="F107" s="222"/>
      <c r="G107" s="222"/>
      <c r="H107" s="16"/>
      <c r="I107" s="16"/>
      <c r="J107" s="16"/>
      <c r="K107" s="16"/>
      <c r="L107" s="16"/>
      <c r="M107" s="32"/>
      <c r="N107" s="32"/>
      <c r="O107" s="32"/>
      <c r="S107" s="16"/>
      <c r="T107"/>
      <c r="IL107" s="27"/>
      <c r="IM107" s="27"/>
      <c r="IN107" s="27"/>
      <c r="IO107" s="27"/>
    </row>
    <row r="108" spans="1:252" x14ac:dyDescent="0.2">
      <c r="B108" s="1"/>
      <c r="C108" s="221"/>
      <c r="D108" s="221"/>
      <c r="E108" s="221"/>
      <c r="F108" s="220"/>
      <c r="G108" s="220"/>
      <c r="T108"/>
    </row>
    <row r="109" spans="1:252" x14ac:dyDescent="0.2">
      <c r="B109" s="4"/>
      <c r="J109" s="31"/>
      <c r="K109" s="16"/>
      <c r="L109" s="16"/>
      <c r="M109" s="37"/>
      <c r="N109" s="37"/>
      <c r="O109" s="37"/>
      <c r="T109"/>
    </row>
    <row r="110" spans="1:252" ht="16.350000000000001" customHeight="1" x14ac:dyDescent="0.2">
      <c r="B110" s="38"/>
      <c r="C110"/>
      <c r="D110" s="39"/>
      <c r="H110" s="3"/>
      <c r="J110" s="16"/>
      <c r="K110" s="16"/>
      <c r="L110" s="16"/>
      <c r="M110" s="40"/>
      <c r="N110" s="40"/>
      <c r="O110" s="40"/>
      <c r="T110"/>
    </row>
    <row r="111" spans="1:252" x14ac:dyDescent="0.2">
      <c r="B111" s="4"/>
      <c r="C111"/>
      <c r="D111" s="39"/>
      <c r="E111" s="39"/>
      <c r="F111" s="39"/>
      <c r="G111" s="39"/>
      <c r="H111" s="39"/>
      <c r="T111"/>
    </row>
    <row r="112" spans="1:252" x14ac:dyDescent="0.2">
      <c r="B112" s="4"/>
      <c r="C112" s="39"/>
      <c r="T112"/>
    </row>
    <row r="113" spans="3:20" x14ac:dyDescent="0.2">
      <c r="C113" s="39"/>
      <c r="T113"/>
    </row>
    <row r="114" spans="3:20" x14ac:dyDescent="0.2">
      <c r="T114"/>
    </row>
    <row r="115" spans="3:20" x14ac:dyDescent="0.2">
      <c r="T115"/>
    </row>
    <row r="116" spans="3:20" x14ac:dyDescent="0.2">
      <c r="T116"/>
    </row>
    <row r="117" spans="3:20" x14ac:dyDescent="0.2">
      <c r="T117"/>
    </row>
    <row r="118" spans="3:20" x14ac:dyDescent="0.2">
      <c r="T118"/>
    </row>
    <row r="119" spans="3:20" x14ac:dyDescent="0.2">
      <c r="T119"/>
    </row>
    <row r="120" spans="3:20" x14ac:dyDescent="0.2">
      <c r="T120"/>
    </row>
    <row r="121" spans="3:20" x14ac:dyDescent="0.2">
      <c r="T121"/>
    </row>
    <row r="122" spans="3:20" x14ac:dyDescent="0.2">
      <c r="T122"/>
    </row>
    <row r="123" spans="3:20" x14ac:dyDescent="0.2">
      <c r="T123"/>
    </row>
    <row r="124" spans="3:20" x14ac:dyDescent="0.2">
      <c r="T124"/>
    </row>
    <row r="125" spans="3:20" x14ac:dyDescent="0.2">
      <c r="T125"/>
    </row>
    <row r="126" spans="3:20" x14ac:dyDescent="0.2">
      <c r="T126"/>
    </row>
    <row r="127" spans="3:20" x14ac:dyDescent="0.2">
      <c r="T127"/>
    </row>
    <row r="128" spans="3:20" x14ac:dyDescent="0.2">
      <c r="T128"/>
    </row>
    <row r="129" spans="20:20" x14ac:dyDescent="0.2">
      <c r="T129"/>
    </row>
    <row r="130" spans="20:20" x14ac:dyDescent="0.2">
      <c r="T130"/>
    </row>
    <row r="131" spans="20:20" x14ac:dyDescent="0.2">
      <c r="T131"/>
    </row>
    <row r="132" spans="20:20" x14ac:dyDescent="0.2">
      <c r="T132"/>
    </row>
    <row r="133" spans="20:20" x14ac:dyDescent="0.2">
      <c r="T133"/>
    </row>
    <row r="134" spans="20:20" x14ac:dyDescent="0.2">
      <c r="T134"/>
    </row>
    <row r="135" spans="20:20" x14ac:dyDescent="0.2">
      <c r="T135"/>
    </row>
    <row r="136" spans="20:20" x14ac:dyDescent="0.2">
      <c r="T136"/>
    </row>
    <row r="137" spans="20:20" x14ac:dyDescent="0.2">
      <c r="T137"/>
    </row>
    <row r="138" spans="20:20" x14ac:dyDescent="0.2">
      <c r="T138"/>
    </row>
  </sheetData>
  <pageMargins left="0.35416666666666669" right="0.31527777777777777" top="0.35416666666666669" bottom="0.31527777777777777" header="0.51180555555555562" footer="0.51180555555555562"/>
  <pageSetup paperSize="9" scale="82" firstPageNumber="0" orientation="landscape" horizontalDpi="300" verticalDpi="300" r:id="rId1"/>
  <headerFooter alignWithMargins="0"/>
  <rowBreaks count="2" manualBreakCount="2">
    <brk id="24" max="16383" man="1"/>
    <brk id="53" max="16383" man="1"/>
  </rowBreaks>
  <ignoredErrors>
    <ignoredError sqref="F99:G99 C99:E99 O9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zoomScaleNormal="100" zoomScaleSheetLayoutView="100" workbookViewId="0">
      <selection activeCell="M37" sqref="M37"/>
    </sheetView>
  </sheetViews>
  <sheetFormatPr defaultColWidth="11.5703125" defaultRowHeight="12.75" x14ac:dyDescent="0.2"/>
  <cols>
    <col min="1" max="1" width="2.5703125" style="2" customWidth="1"/>
    <col min="2" max="2" width="17.5703125" style="2" customWidth="1"/>
    <col min="3" max="5" width="10.85546875" style="2" customWidth="1"/>
    <col min="6" max="6" width="13.42578125" style="2" customWidth="1"/>
    <col min="7" max="7" width="10.140625" style="2" customWidth="1"/>
    <col min="8" max="8" width="11.5703125" style="2"/>
    <col min="9" max="9" width="21.42578125" style="41" customWidth="1"/>
    <col min="10" max="10" width="7.85546875" style="202" customWidth="1"/>
    <col min="11" max="16384" width="11.5703125" style="2"/>
  </cols>
  <sheetData>
    <row r="1" spans="2:10" ht="13.35" customHeight="1" x14ac:dyDescent="0.2"/>
    <row r="2" spans="2:10" ht="13.35" customHeight="1" x14ac:dyDescent="0.2">
      <c r="B2" s="26" t="s">
        <v>134</v>
      </c>
      <c r="E2" s="42"/>
    </row>
    <row r="3" spans="2:10" ht="13.35" customHeight="1" x14ac:dyDescent="0.2"/>
    <row r="4" spans="2:10" ht="16.350000000000001" customHeight="1" x14ac:dyDescent="0.2">
      <c r="B4" s="90" t="s">
        <v>64</v>
      </c>
      <c r="C4" s="91"/>
      <c r="D4" s="91"/>
      <c r="E4" s="91"/>
      <c r="F4" s="111"/>
      <c r="G4" s="91"/>
      <c r="H4" s="92"/>
    </row>
    <row r="5" spans="2:10" s="21" customFormat="1" ht="38.85" customHeight="1" x14ac:dyDescent="0.2">
      <c r="B5" s="113"/>
      <c r="C5" s="114" t="s">
        <v>65</v>
      </c>
      <c r="D5" s="114" t="s">
        <v>66</v>
      </c>
      <c r="E5" s="114" t="s">
        <v>67</v>
      </c>
      <c r="F5" s="114" t="s">
        <v>133</v>
      </c>
      <c r="G5" s="114" t="s">
        <v>132</v>
      </c>
      <c r="H5" s="115" t="s">
        <v>68</v>
      </c>
      <c r="I5" s="43"/>
      <c r="J5" s="204" t="s">
        <v>157</v>
      </c>
    </row>
    <row r="6" spans="2:10" ht="13.35" customHeight="1" x14ac:dyDescent="0.2">
      <c r="B6" s="206" t="s">
        <v>131</v>
      </c>
      <c r="C6" s="207">
        <v>42838</v>
      </c>
      <c r="D6" s="207">
        <v>42842</v>
      </c>
      <c r="E6" s="208">
        <v>4</v>
      </c>
      <c r="F6" s="208">
        <v>2</v>
      </c>
      <c r="G6" s="208">
        <v>1700</v>
      </c>
      <c r="H6" s="209">
        <f>E6*F6*G6</f>
        <v>13600</v>
      </c>
      <c r="I6" s="41" t="s">
        <v>183</v>
      </c>
      <c r="J6" s="203">
        <f>H6</f>
        <v>13600</v>
      </c>
    </row>
    <row r="7" spans="2:10" ht="12.75" customHeight="1" x14ac:dyDescent="0.2">
      <c r="B7" s="210" t="s">
        <v>130</v>
      </c>
      <c r="C7" s="211">
        <v>42838</v>
      </c>
      <c r="D7" s="211">
        <v>42842</v>
      </c>
      <c r="E7" s="212">
        <v>4</v>
      </c>
      <c r="F7" s="212">
        <v>8</v>
      </c>
      <c r="G7" s="212">
        <v>175</v>
      </c>
      <c r="H7" s="213">
        <f t="shared" ref="H7:H20" si="0">E7*F7*G7</f>
        <v>5600</v>
      </c>
      <c r="I7" s="41" t="s">
        <v>129</v>
      </c>
      <c r="J7" s="203">
        <f>H7</f>
        <v>5600</v>
      </c>
    </row>
    <row r="8" spans="2:10" ht="12.75" customHeight="1" x14ac:dyDescent="0.2">
      <c r="B8" s="98" t="s">
        <v>69</v>
      </c>
      <c r="C8" s="116">
        <v>42838</v>
      </c>
      <c r="D8" s="116">
        <v>42842</v>
      </c>
      <c r="E8" s="117">
        <v>4</v>
      </c>
      <c r="F8" s="117">
        <v>1</v>
      </c>
      <c r="G8" s="117">
        <v>245</v>
      </c>
      <c r="H8" s="94">
        <f t="shared" si="0"/>
        <v>980</v>
      </c>
      <c r="J8" s="203"/>
    </row>
    <row r="9" spans="2:10" ht="12.75" customHeight="1" x14ac:dyDescent="0.2">
      <c r="B9" s="93" t="s">
        <v>71</v>
      </c>
      <c r="C9" s="44">
        <v>42838</v>
      </c>
      <c r="D9" s="44">
        <v>42842</v>
      </c>
      <c r="E9" s="15">
        <v>4</v>
      </c>
      <c r="F9" s="15">
        <v>1</v>
      </c>
      <c r="G9" s="15">
        <v>315</v>
      </c>
      <c r="H9" s="94">
        <f t="shared" si="0"/>
        <v>1260</v>
      </c>
      <c r="J9" s="203"/>
    </row>
    <row r="10" spans="2:10" ht="12.75" customHeight="1" x14ac:dyDescent="0.2">
      <c r="B10" s="95" t="s">
        <v>72</v>
      </c>
      <c r="C10" s="112">
        <v>42838</v>
      </c>
      <c r="D10" s="112">
        <v>42842</v>
      </c>
      <c r="E10" s="101">
        <v>4</v>
      </c>
      <c r="F10" s="101">
        <v>2</v>
      </c>
      <c r="G10" s="101">
        <v>355</v>
      </c>
      <c r="H10" s="102">
        <f t="shared" si="0"/>
        <v>2840</v>
      </c>
      <c r="J10" s="203"/>
    </row>
    <row r="11" spans="2:10" ht="13.35" customHeight="1" x14ac:dyDescent="0.2">
      <c r="B11" s="98" t="s">
        <v>69</v>
      </c>
      <c r="C11" s="116">
        <v>42839</v>
      </c>
      <c r="D11" s="116">
        <v>42842</v>
      </c>
      <c r="E11" s="117">
        <v>3</v>
      </c>
      <c r="F11" s="117">
        <v>6</v>
      </c>
      <c r="G11" s="117">
        <v>245</v>
      </c>
      <c r="H11" s="94">
        <f t="shared" ref="H11:H16" si="1">E11*F11*G11</f>
        <v>4410</v>
      </c>
    </row>
    <row r="12" spans="2:10" ht="13.35" customHeight="1" x14ac:dyDescent="0.2">
      <c r="B12" s="93" t="s">
        <v>70</v>
      </c>
      <c r="C12" s="44">
        <v>42839</v>
      </c>
      <c r="D12" s="44">
        <v>42842</v>
      </c>
      <c r="E12" s="15">
        <v>3</v>
      </c>
      <c r="F12" s="15">
        <v>18</v>
      </c>
      <c r="G12" s="15">
        <v>290</v>
      </c>
      <c r="H12" s="94">
        <f t="shared" si="1"/>
        <v>15660</v>
      </c>
      <c r="I12" s="126"/>
    </row>
    <row r="13" spans="2:10" ht="13.35" customHeight="1" x14ac:dyDescent="0.2">
      <c r="B13" s="93" t="s">
        <v>71</v>
      </c>
      <c r="C13" s="44">
        <v>42839</v>
      </c>
      <c r="D13" s="44">
        <v>42842</v>
      </c>
      <c r="E13" s="15">
        <v>3</v>
      </c>
      <c r="F13" s="15">
        <v>9</v>
      </c>
      <c r="G13" s="15">
        <v>315</v>
      </c>
      <c r="H13" s="94">
        <f t="shared" si="1"/>
        <v>8505</v>
      </c>
      <c r="I13" s="126"/>
    </row>
    <row r="14" spans="2:10" ht="13.35" customHeight="1" x14ac:dyDescent="0.2">
      <c r="B14" s="93" t="s">
        <v>2</v>
      </c>
      <c r="C14" s="44">
        <v>42839</v>
      </c>
      <c r="D14" s="44">
        <v>42842</v>
      </c>
      <c r="E14" s="15">
        <v>3</v>
      </c>
      <c r="F14" s="15">
        <v>0</v>
      </c>
      <c r="G14" s="15">
        <v>355</v>
      </c>
      <c r="H14" s="94">
        <f t="shared" si="1"/>
        <v>0</v>
      </c>
      <c r="I14" s="126"/>
    </row>
    <row r="15" spans="2:10" ht="13.35" customHeight="1" x14ac:dyDescent="0.2">
      <c r="B15" s="95" t="s">
        <v>72</v>
      </c>
      <c r="C15" s="112">
        <v>42839</v>
      </c>
      <c r="D15" s="112">
        <v>42842</v>
      </c>
      <c r="E15" s="101">
        <v>3</v>
      </c>
      <c r="F15" s="101">
        <v>31</v>
      </c>
      <c r="G15" s="101">
        <v>355</v>
      </c>
      <c r="H15" s="102">
        <f t="shared" si="1"/>
        <v>33015</v>
      </c>
      <c r="I15" s="126"/>
    </row>
    <row r="16" spans="2:10" ht="13.35" customHeight="1" x14ac:dyDescent="0.2">
      <c r="B16" s="98" t="s">
        <v>69</v>
      </c>
      <c r="C16" s="116">
        <v>42839</v>
      </c>
      <c r="D16" s="116">
        <v>42841</v>
      </c>
      <c r="E16" s="117">
        <v>2</v>
      </c>
      <c r="F16" s="117">
        <v>1</v>
      </c>
      <c r="G16" s="117">
        <v>245</v>
      </c>
      <c r="H16" s="118">
        <f t="shared" si="1"/>
        <v>490</v>
      </c>
      <c r="I16" s="127"/>
    </row>
    <row r="17" spans="2:9" ht="13.35" customHeight="1" x14ac:dyDescent="0.2">
      <c r="B17" s="93" t="s">
        <v>70</v>
      </c>
      <c r="C17" s="44">
        <v>42839</v>
      </c>
      <c r="D17" s="44">
        <v>42841</v>
      </c>
      <c r="E17" s="15">
        <v>2</v>
      </c>
      <c r="F17" s="15">
        <v>5</v>
      </c>
      <c r="G17" s="15">
        <v>290</v>
      </c>
      <c r="H17" s="94">
        <f t="shared" si="0"/>
        <v>2900</v>
      </c>
      <c r="I17" s="126"/>
    </row>
    <row r="18" spans="2:9" ht="13.35" customHeight="1" x14ac:dyDescent="0.2">
      <c r="B18" s="93" t="s">
        <v>71</v>
      </c>
      <c r="C18" s="44">
        <v>42839</v>
      </c>
      <c r="D18" s="44">
        <v>42841</v>
      </c>
      <c r="E18" s="15">
        <v>2</v>
      </c>
      <c r="F18" s="15">
        <v>5</v>
      </c>
      <c r="G18" s="15">
        <v>315</v>
      </c>
      <c r="H18" s="94">
        <f t="shared" si="0"/>
        <v>3150</v>
      </c>
      <c r="I18" s="126"/>
    </row>
    <row r="19" spans="2:9" ht="13.35" customHeight="1" x14ac:dyDescent="0.2">
      <c r="B19" s="93" t="s">
        <v>2</v>
      </c>
      <c r="C19" s="44">
        <v>42839</v>
      </c>
      <c r="D19" s="44">
        <v>42841</v>
      </c>
      <c r="E19" s="15">
        <v>2</v>
      </c>
      <c r="F19" s="15">
        <v>1</v>
      </c>
      <c r="G19" s="15">
        <v>355</v>
      </c>
      <c r="H19" s="94">
        <f t="shared" si="0"/>
        <v>710</v>
      </c>
      <c r="I19" s="126"/>
    </row>
    <row r="20" spans="2:9" ht="13.35" customHeight="1" x14ac:dyDescent="0.2">
      <c r="B20" s="95" t="s">
        <v>72</v>
      </c>
      <c r="C20" s="112">
        <v>42839</v>
      </c>
      <c r="D20" s="112">
        <v>42841</v>
      </c>
      <c r="E20" s="101">
        <v>2</v>
      </c>
      <c r="F20" s="101">
        <v>13</v>
      </c>
      <c r="G20" s="101">
        <v>355</v>
      </c>
      <c r="H20" s="102">
        <f t="shared" si="0"/>
        <v>9230</v>
      </c>
      <c r="I20" s="126"/>
    </row>
    <row r="21" spans="2:9" ht="13.35" customHeight="1" x14ac:dyDescent="0.2">
      <c r="B21" s="119"/>
      <c r="C21" s="120"/>
      <c r="D21" s="123"/>
      <c r="E21" s="124" t="s">
        <v>135</v>
      </c>
      <c r="F21" s="125">
        <f>SUM(F8:F20)</f>
        <v>93</v>
      </c>
      <c r="G21" s="121" t="s">
        <v>73</v>
      </c>
      <c r="H21" s="122">
        <f>SUM(H6:H20)</f>
        <v>102350</v>
      </c>
      <c r="I21" s="225">
        <f>SUM(H8:H20)</f>
        <v>83150</v>
      </c>
    </row>
    <row r="22" spans="2:9" ht="13.35" customHeight="1" x14ac:dyDescent="0.2">
      <c r="H22" s="1"/>
      <c r="I22" s="201"/>
    </row>
    <row r="23" spans="2:9" ht="13.35" customHeight="1" x14ac:dyDescent="0.2">
      <c r="G23" s="4"/>
    </row>
    <row r="24" spans="2:9" ht="13.35" customHeight="1" x14ac:dyDescent="0.2">
      <c r="B24" s="90" t="s">
        <v>76</v>
      </c>
      <c r="C24" s="91"/>
      <c r="D24" s="91"/>
      <c r="E24" s="92"/>
    </row>
    <row r="25" spans="2:9" ht="13.35" customHeight="1" x14ac:dyDescent="0.2">
      <c r="B25" s="98"/>
      <c r="C25" s="99" t="s">
        <v>74</v>
      </c>
      <c r="D25" s="99" t="s">
        <v>75</v>
      </c>
      <c r="E25" s="100" t="s">
        <v>77</v>
      </c>
    </row>
    <row r="26" spans="2:9" ht="13.35" customHeight="1" x14ac:dyDescent="0.2">
      <c r="B26" s="93" t="s">
        <v>6</v>
      </c>
      <c r="C26" s="15">
        <v>25</v>
      </c>
      <c r="D26" s="15">
        <v>50</v>
      </c>
      <c r="E26" s="94">
        <f>C26*D26</f>
        <v>1250</v>
      </c>
      <c r="F26" s="41" t="s">
        <v>184</v>
      </c>
    </row>
    <row r="27" spans="2:9" ht="13.35" customHeight="1" x14ac:dyDescent="0.2">
      <c r="B27" s="95" t="s">
        <v>78</v>
      </c>
      <c r="C27" s="101">
        <v>4</v>
      </c>
      <c r="D27" s="101">
        <v>50</v>
      </c>
      <c r="E27" s="102">
        <f>C27*D27</f>
        <v>200</v>
      </c>
      <c r="F27" s="41" t="s">
        <v>181</v>
      </c>
    </row>
    <row r="28" spans="2:9" ht="13.35" customHeight="1" x14ac:dyDescent="0.2">
      <c r="B28" s="95"/>
      <c r="C28" s="96"/>
      <c r="D28" s="96"/>
      <c r="E28" s="97">
        <f>SUM(E26:E27)</f>
        <v>1450</v>
      </c>
    </row>
    <row r="29" spans="2:9" ht="13.35" customHeight="1" x14ac:dyDescent="0.2"/>
    <row r="30" spans="2:9" ht="13.35" customHeight="1" x14ac:dyDescent="0.2">
      <c r="B30" s="90" t="s">
        <v>79</v>
      </c>
      <c r="C30" s="99"/>
      <c r="D30" s="99"/>
      <c r="E30" s="100"/>
      <c r="F30" s="4"/>
    </row>
    <row r="31" spans="2:9" ht="13.35" customHeight="1" x14ac:dyDescent="0.2">
      <c r="B31" s="105" t="s">
        <v>80</v>
      </c>
      <c r="C31" s="99" t="s">
        <v>72</v>
      </c>
      <c r="D31" s="99" t="s">
        <v>81</v>
      </c>
      <c r="E31" s="100"/>
      <c r="F31" s="4"/>
    </row>
    <row r="32" spans="2:9" ht="13.35" customHeight="1" x14ac:dyDescent="0.2">
      <c r="B32" s="270">
        <v>2</v>
      </c>
      <c r="C32" s="15">
        <v>13</v>
      </c>
      <c r="D32" s="15">
        <v>8</v>
      </c>
      <c r="E32" s="104">
        <f>B32*C32*D32</f>
        <v>208</v>
      </c>
      <c r="F32" s="4"/>
      <c r="G32" s="45"/>
    </row>
    <row r="33" spans="2:10" ht="13.35" customHeight="1" x14ac:dyDescent="0.2">
      <c r="B33" s="270">
        <v>3</v>
      </c>
      <c r="C33" s="15">
        <v>31</v>
      </c>
      <c r="D33" s="15">
        <v>8</v>
      </c>
      <c r="E33" s="104">
        <f>B33*C33*D33</f>
        <v>744</v>
      </c>
      <c r="F33" s="4"/>
    </row>
    <row r="34" spans="2:10" ht="13.35" customHeight="1" x14ac:dyDescent="0.2">
      <c r="B34" s="271">
        <v>4</v>
      </c>
      <c r="C34" s="101">
        <v>10</v>
      </c>
      <c r="D34" s="101">
        <v>8</v>
      </c>
      <c r="E34" s="252">
        <f>B34*C34*D34</f>
        <v>320</v>
      </c>
      <c r="F34" s="4"/>
      <c r="I34" s="41" t="s">
        <v>182</v>
      </c>
      <c r="J34" s="202">
        <f>8*4*8</f>
        <v>256</v>
      </c>
    </row>
    <row r="35" spans="2:10" ht="13.35" customHeight="1" x14ac:dyDescent="0.2">
      <c r="B35" s="95"/>
      <c r="C35" s="101">
        <f>SUM(C32:C34)</f>
        <v>54</v>
      </c>
      <c r="D35" s="101"/>
      <c r="E35" s="97">
        <f>SUM(E32:E34)</f>
        <v>1272</v>
      </c>
      <c r="F35" s="4"/>
    </row>
    <row r="36" spans="2:10" ht="13.35" customHeight="1" x14ac:dyDescent="0.2">
      <c r="J36" s="205"/>
    </row>
    <row r="37" spans="2:10" ht="13.35" customHeight="1" x14ac:dyDescent="0.2">
      <c r="B37" s="90" t="s">
        <v>77</v>
      </c>
      <c r="C37" s="108"/>
      <c r="D37" s="253"/>
      <c r="J37" s="205"/>
    </row>
    <row r="38" spans="2:10" ht="13.35" customHeight="1" x14ac:dyDescent="0.2">
      <c r="B38" s="90" t="s">
        <v>64</v>
      </c>
      <c r="C38" s="108"/>
      <c r="D38" s="254">
        <f>H21</f>
        <v>102350</v>
      </c>
    </row>
    <row r="39" spans="2:10" ht="13.35" customHeight="1" x14ac:dyDescent="0.2">
      <c r="B39" s="255" t="s">
        <v>76</v>
      </c>
      <c r="C39" s="49"/>
      <c r="D39" s="256">
        <f>E28</f>
        <v>1450</v>
      </c>
    </row>
    <row r="40" spans="2:10" ht="13.35" customHeight="1" x14ac:dyDescent="0.2">
      <c r="B40" s="106" t="s">
        <v>82</v>
      </c>
      <c r="C40" s="107"/>
      <c r="D40" s="257">
        <f>E35</f>
        <v>1272</v>
      </c>
    </row>
    <row r="41" spans="2:10" ht="13.35" customHeight="1" x14ac:dyDescent="0.2">
      <c r="B41" s="106" t="s">
        <v>73</v>
      </c>
      <c r="C41" s="107"/>
      <c r="D41" s="257">
        <f>SUM(D38:D40)</f>
        <v>105072</v>
      </c>
      <c r="E41"/>
      <c r="F41" s="259" t="s">
        <v>158</v>
      </c>
      <c r="G41" s="260"/>
      <c r="H41" s="261">
        <f>'Kalkulace-rodiny'!M99</f>
        <v>85616</v>
      </c>
      <c r="I41" s="262" t="s">
        <v>157</v>
      </c>
      <c r="J41" s="263">
        <f>SUM(J6:J36)</f>
        <v>19456</v>
      </c>
    </row>
    <row r="42" spans="2:10" ht="13.35" customHeight="1" x14ac:dyDescent="0.2">
      <c r="C42" s="4"/>
      <c r="F42" s="259" t="s">
        <v>159</v>
      </c>
      <c r="G42" s="259"/>
      <c r="H42" s="261">
        <f>H41+J41</f>
        <v>105072</v>
      </c>
      <c r="I42" s="264"/>
      <c r="J42" s="265"/>
    </row>
    <row r="43" spans="2:10" ht="13.35" customHeight="1" x14ac:dyDescent="0.2">
      <c r="B43" s="90" t="s">
        <v>128</v>
      </c>
      <c r="C43" s="108"/>
      <c r="D43" s="109">
        <v>10000</v>
      </c>
      <c r="F43" s="259"/>
      <c r="G43" s="259" t="s">
        <v>160</v>
      </c>
      <c r="H43" s="261">
        <f>D41-H42</f>
        <v>0</v>
      </c>
      <c r="I43" s="264"/>
      <c r="J43" s="265"/>
    </row>
    <row r="44" spans="2:10" ht="13.35" customHeight="1" x14ac:dyDescent="0.2">
      <c r="B44" s="106" t="s">
        <v>83</v>
      </c>
      <c r="C44" s="107"/>
      <c r="D44" s="110">
        <v>58654</v>
      </c>
    </row>
    <row r="45" spans="2:10" ht="13.35" customHeight="1" x14ac:dyDescent="0.2">
      <c r="B45" s="106" t="s">
        <v>84</v>
      </c>
      <c r="C45" s="107"/>
      <c r="D45" s="97">
        <f>D41-D43-D44</f>
        <v>36418</v>
      </c>
    </row>
    <row r="46" spans="2:10" ht="13.35" customHeight="1" x14ac:dyDescent="0.2"/>
    <row r="48" spans="2:10" x14ac:dyDescent="0.2">
      <c r="B48" s="42"/>
    </row>
    <row r="49" spans="2:2" x14ac:dyDescent="0.2">
      <c r="B49" s="42"/>
    </row>
    <row r="50" spans="2:2" x14ac:dyDescent="0.2">
      <c r="B50" s="46"/>
    </row>
  </sheetData>
  <pageMargins left="0.39374999999999999" right="0.39374999999999999" top="0.78749999999999998" bottom="0.78749999999999998" header="0.51180555555555562" footer="0.51180555555555562"/>
  <pageSetup paperSize="9" scale="90" firstPageNumber="0" orientation="portrait" horizontalDpi="300" verticalDpi="300" r:id="rId1"/>
  <headerFooter alignWithMargins="0"/>
  <colBreaks count="2" manualBreakCount="2">
    <brk id="9" max="1048575" man="1"/>
    <brk id="11" max="1048575" man="1"/>
  </colBreaks>
  <ignoredErrors>
    <ignoredError sqref="F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1"/>
  <sheetViews>
    <sheetView topLeftCell="A70" zoomScaleNormal="100" zoomScaleSheetLayoutView="100" workbookViewId="0">
      <selection activeCell="D112" sqref="D112"/>
    </sheetView>
  </sheetViews>
  <sheetFormatPr defaultColWidth="11.5703125" defaultRowHeight="15" customHeight="1" x14ac:dyDescent="0.2"/>
  <cols>
    <col min="1" max="1" width="3" style="4" customWidth="1"/>
    <col min="2" max="2" width="6.140625" style="20" customWidth="1"/>
    <col min="3" max="3" width="22.140625" style="4" customWidth="1"/>
    <col min="4" max="4" width="20" style="243" customWidth="1"/>
    <col min="5" max="5" width="23.85546875" style="47" customWidth="1"/>
    <col min="6" max="6" width="5.140625" style="4" customWidth="1"/>
    <col min="7" max="16384" width="11.5703125" style="4"/>
  </cols>
  <sheetData>
    <row r="2" spans="2:5" ht="15" customHeight="1" x14ac:dyDescent="0.2">
      <c r="C2" s="48" t="s">
        <v>105</v>
      </c>
      <c r="E2" s="4"/>
    </row>
    <row r="4" spans="2:5" ht="15" customHeight="1" x14ac:dyDescent="0.25">
      <c r="B4" s="56"/>
      <c r="C4" s="228" t="s">
        <v>1</v>
      </c>
      <c r="D4" s="6" t="s">
        <v>85</v>
      </c>
      <c r="E4" s="5" t="s">
        <v>86</v>
      </c>
    </row>
    <row r="5" spans="2:5" ht="15" customHeight="1" x14ac:dyDescent="0.2">
      <c r="B5" s="246">
        <v>1</v>
      </c>
      <c r="C5" s="231" t="s">
        <v>14</v>
      </c>
      <c r="D5" s="89"/>
      <c r="E5" s="232" t="s">
        <v>191</v>
      </c>
    </row>
    <row r="6" spans="2:5" ht="15" customHeight="1" x14ac:dyDescent="0.2">
      <c r="B6" s="56">
        <v>2</v>
      </c>
      <c r="C6" s="234" t="s">
        <v>178</v>
      </c>
      <c r="D6" s="88"/>
      <c r="E6" s="143" t="s">
        <v>88</v>
      </c>
    </row>
    <row r="7" spans="2:5" ht="15" customHeight="1" x14ac:dyDescent="0.2">
      <c r="B7" s="56">
        <v>3</v>
      </c>
      <c r="C7" s="56" t="s">
        <v>140</v>
      </c>
      <c r="D7" s="88"/>
      <c r="E7" s="143"/>
    </row>
    <row r="8" spans="2:5" ht="15" customHeight="1" x14ac:dyDescent="0.2">
      <c r="B8" s="56">
        <v>4</v>
      </c>
      <c r="C8" s="56" t="s">
        <v>141</v>
      </c>
      <c r="D8" s="88"/>
      <c r="E8" s="143"/>
    </row>
    <row r="9" spans="2:5" ht="15" customHeight="1" x14ac:dyDescent="0.2">
      <c r="B9" s="56">
        <v>5</v>
      </c>
      <c r="C9" s="56" t="s">
        <v>173</v>
      </c>
      <c r="D9" s="88"/>
      <c r="E9" s="143"/>
    </row>
    <row r="10" spans="2:5" ht="15" customHeight="1" x14ac:dyDescent="0.2">
      <c r="B10" s="56">
        <v>6</v>
      </c>
      <c r="C10" s="229" t="s">
        <v>145</v>
      </c>
      <c r="D10" s="88"/>
      <c r="E10" s="143"/>
    </row>
    <row r="11" spans="2:5" ht="15" customHeight="1" x14ac:dyDescent="0.2">
      <c r="B11" s="56">
        <v>7</v>
      </c>
      <c r="C11" s="229" t="s">
        <v>116</v>
      </c>
      <c r="D11" s="88"/>
      <c r="E11" s="143"/>
    </row>
    <row r="12" spans="2:5" ht="15" customHeight="1" x14ac:dyDescent="0.2">
      <c r="B12" s="247">
        <v>8</v>
      </c>
      <c r="C12" s="230" t="s">
        <v>147</v>
      </c>
      <c r="D12" s="86"/>
      <c r="E12" s="233"/>
    </row>
    <row r="13" spans="2:5" ht="15" customHeight="1" x14ac:dyDescent="0.2">
      <c r="B13" s="56"/>
      <c r="C13" s="234"/>
      <c r="D13" s="88"/>
      <c r="E13" s="143"/>
    </row>
    <row r="15" spans="2:5" ht="15" customHeight="1" x14ac:dyDescent="0.2">
      <c r="C15" s="235" t="s">
        <v>87</v>
      </c>
      <c r="D15" s="6" t="s">
        <v>85</v>
      </c>
      <c r="E15" s="5" t="s">
        <v>86</v>
      </c>
    </row>
    <row r="16" spans="2:5" ht="15" customHeight="1" x14ac:dyDescent="0.2">
      <c r="B16" s="20">
        <v>1</v>
      </c>
      <c r="C16" s="108" t="s">
        <v>17</v>
      </c>
      <c r="D16" s="89"/>
      <c r="E16" s="232"/>
    </row>
    <row r="17" spans="2:5" ht="15" customHeight="1" x14ac:dyDescent="0.2">
      <c r="B17" s="20">
        <v>2</v>
      </c>
      <c r="C17" s="234" t="s">
        <v>127</v>
      </c>
      <c r="D17" s="88"/>
      <c r="E17" s="143"/>
    </row>
    <row r="18" spans="2:5" ht="15" customHeight="1" x14ac:dyDescent="0.2">
      <c r="B18" s="20">
        <v>3</v>
      </c>
      <c r="C18" s="234" t="s">
        <v>22</v>
      </c>
      <c r="D18" s="88"/>
      <c r="E18" s="143" t="s">
        <v>88</v>
      </c>
    </row>
    <row r="19" spans="2:5" ht="15" customHeight="1" x14ac:dyDescent="0.2">
      <c r="B19" s="20">
        <v>4</v>
      </c>
      <c r="C19" s="229" t="s">
        <v>26</v>
      </c>
      <c r="D19" s="88"/>
      <c r="E19" s="143"/>
    </row>
    <row r="20" spans="2:5" ht="15" customHeight="1" x14ac:dyDescent="0.2">
      <c r="B20" s="20">
        <v>5</v>
      </c>
      <c r="C20" s="229" t="s">
        <v>25</v>
      </c>
      <c r="D20" s="88"/>
      <c r="E20" s="143"/>
    </row>
    <row r="21" spans="2:5" ht="15" customHeight="1" x14ac:dyDescent="0.2">
      <c r="B21" s="20">
        <v>6</v>
      </c>
      <c r="C21" s="229" t="s">
        <v>125</v>
      </c>
      <c r="D21" s="88"/>
      <c r="E21" s="143" t="s">
        <v>88</v>
      </c>
    </row>
    <row r="22" spans="2:5" ht="15" customHeight="1" x14ac:dyDescent="0.2">
      <c r="B22" s="20">
        <v>7</v>
      </c>
      <c r="C22" s="229" t="s">
        <v>138</v>
      </c>
      <c r="D22" s="88"/>
      <c r="E22" s="143" t="s">
        <v>88</v>
      </c>
    </row>
    <row r="23" spans="2:5" ht="15" customHeight="1" x14ac:dyDescent="0.2">
      <c r="B23" s="20">
        <v>8</v>
      </c>
      <c r="C23" s="49" t="s">
        <v>29</v>
      </c>
      <c r="D23" s="88"/>
      <c r="E23" s="258" t="s">
        <v>88</v>
      </c>
    </row>
    <row r="24" spans="2:5" ht="15" customHeight="1" x14ac:dyDescent="0.2">
      <c r="B24" s="20">
        <v>9</v>
      </c>
      <c r="C24" s="49" t="s">
        <v>30</v>
      </c>
      <c r="D24" s="88"/>
      <c r="E24" s="258" t="s">
        <v>88</v>
      </c>
    </row>
    <row r="25" spans="2:5" ht="15" customHeight="1" x14ac:dyDescent="0.2">
      <c r="B25" s="20">
        <v>10</v>
      </c>
      <c r="C25" s="49" t="s">
        <v>31</v>
      </c>
      <c r="D25" s="88"/>
      <c r="E25" s="258" t="s">
        <v>88</v>
      </c>
    </row>
    <row r="26" spans="2:5" ht="15" customHeight="1" x14ac:dyDescent="0.2">
      <c r="B26" s="20">
        <v>11</v>
      </c>
      <c r="C26" s="49" t="s">
        <v>124</v>
      </c>
      <c r="D26" s="88"/>
      <c r="E26" s="143" t="s">
        <v>88</v>
      </c>
    </row>
    <row r="27" spans="2:5" ht="15" customHeight="1" x14ac:dyDescent="0.2">
      <c r="B27" s="20">
        <v>12</v>
      </c>
      <c r="C27" s="49" t="s">
        <v>139</v>
      </c>
      <c r="D27" s="88"/>
      <c r="E27" s="143"/>
    </row>
    <row r="28" spans="2:5" ht="15" customHeight="1" x14ac:dyDescent="0.2">
      <c r="B28" s="20">
        <v>13</v>
      </c>
      <c r="C28" s="229" t="s">
        <v>36</v>
      </c>
      <c r="D28" s="88"/>
      <c r="E28" s="143"/>
    </row>
    <row r="29" spans="2:5" ht="15" customHeight="1" x14ac:dyDescent="0.2">
      <c r="B29" s="20">
        <v>14</v>
      </c>
      <c r="C29" s="229" t="s">
        <v>123</v>
      </c>
      <c r="D29" s="88"/>
      <c r="E29" s="143"/>
    </row>
    <row r="30" spans="2:5" ht="15" customHeight="1" x14ac:dyDescent="0.2">
      <c r="B30" s="20">
        <v>15</v>
      </c>
      <c r="C30" s="229" t="s">
        <v>120</v>
      </c>
      <c r="D30" s="88"/>
      <c r="E30" s="143"/>
    </row>
    <row r="31" spans="2:5" ht="15" customHeight="1" x14ac:dyDescent="0.2">
      <c r="B31" s="20">
        <v>16</v>
      </c>
      <c r="C31" s="229" t="s">
        <v>144</v>
      </c>
      <c r="D31" s="88"/>
      <c r="E31" s="143"/>
    </row>
    <row r="32" spans="2:5" ht="15" customHeight="1" x14ac:dyDescent="0.2">
      <c r="B32" s="20">
        <v>17</v>
      </c>
      <c r="C32" s="229" t="s">
        <v>41</v>
      </c>
      <c r="D32" s="88"/>
      <c r="E32" s="143"/>
    </row>
    <row r="33" spans="2:6" ht="15" customHeight="1" x14ac:dyDescent="0.2">
      <c r="B33" s="20">
        <v>18</v>
      </c>
      <c r="C33" s="229" t="s">
        <v>44</v>
      </c>
      <c r="D33" s="88" t="s">
        <v>89</v>
      </c>
      <c r="E33" s="143"/>
    </row>
    <row r="34" spans="2:6" ht="15" customHeight="1" x14ac:dyDescent="0.2">
      <c r="B34" s="20">
        <v>19</v>
      </c>
      <c r="C34" s="229" t="s">
        <v>146</v>
      </c>
      <c r="D34" s="88"/>
      <c r="E34" s="143" t="s">
        <v>88</v>
      </c>
    </row>
    <row r="35" spans="2:6" ht="15" customHeight="1" x14ac:dyDescent="0.2">
      <c r="B35" s="20">
        <v>20</v>
      </c>
      <c r="C35" s="229" t="s">
        <v>117</v>
      </c>
      <c r="D35" s="88"/>
      <c r="E35" s="143"/>
    </row>
    <row r="36" spans="2:6" ht="15" customHeight="1" x14ac:dyDescent="0.2">
      <c r="B36" s="20">
        <v>21</v>
      </c>
      <c r="C36" s="229" t="s">
        <v>114</v>
      </c>
      <c r="D36" s="88"/>
      <c r="E36" s="143"/>
    </row>
    <row r="37" spans="2:6" ht="15" customHeight="1" x14ac:dyDescent="0.2">
      <c r="B37" s="20">
        <v>22</v>
      </c>
      <c r="C37" s="229" t="s">
        <v>112</v>
      </c>
      <c r="D37" s="88"/>
      <c r="E37" s="143"/>
    </row>
    <row r="38" spans="2:6" ht="15" customHeight="1" x14ac:dyDescent="0.2">
      <c r="B38" s="20">
        <v>23</v>
      </c>
      <c r="C38" s="230" t="s">
        <v>59</v>
      </c>
      <c r="D38" s="86"/>
      <c r="E38" s="233"/>
    </row>
    <row r="39" spans="2:6" ht="15" customHeight="1" x14ac:dyDescent="0.2">
      <c r="B39" s="56"/>
      <c r="C39" s="229"/>
    </row>
    <row r="40" spans="2:6" ht="15" customHeight="1" x14ac:dyDescent="0.2">
      <c r="B40" s="56"/>
      <c r="C40" s="229"/>
    </row>
    <row r="41" spans="2:6" ht="15" customHeight="1" x14ac:dyDescent="0.2">
      <c r="C41" s="240" t="s">
        <v>90</v>
      </c>
      <c r="D41" s="241" t="s">
        <v>85</v>
      </c>
      <c r="E41" s="242" t="s">
        <v>86</v>
      </c>
    </row>
    <row r="42" spans="2:6" ht="15" customHeight="1" x14ac:dyDescent="0.2">
      <c r="B42" s="56">
        <v>1</v>
      </c>
      <c r="C42" s="234" t="s">
        <v>13</v>
      </c>
      <c r="D42" s="88"/>
      <c r="E42" s="143" t="s">
        <v>191</v>
      </c>
    </row>
    <row r="43" spans="2:6" ht="15" customHeight="1" x14ac:dyDescent="0.2">
      <c r="B43" s="56">
        <v>2</v>
      </c>
      <c r="C43" s="49" t="s">
        <v>32</v>
      </c>
      <c r="D43" s="88"/>
      <c r="E43" s="258" t="s">
        <v>88</v>
      </c>
    </row>
    <row r="44" spans="2:6" ht="15" customHeight="1" x14ac:dyDescent="0.2">
      <c r="B44" s="56">
        <v>3</v>
      </c>
      <c r="C44" s="229" t="s">
        <v>37</v>
      </c>
      <c r="D44" s="186"/>
      <c r="E44" s="58"/>
      <c r="F44" s="49"/>
    </row>
    <row r="45" spans="2:6" ht="15" customHeight="1" x14ac:dyDescent="0.2">
      <c r="B45" s="56">
        <v>4</v>
      </c>
      <c r="C45" s="229" t="s">
        <v>122</v>
      </c>
      <c r="D45" s="88"/>
      <c r="E45" s="143"/>
      <c r="F45" s="49"/>
    </row>
    <row r="46" spans="2:6" ht="15" customHeight="1" x14ac:dyDescent="0.2">
      <c r="B46" s="56">
        <v>5</v>
      </c>
      <c r="C46" s="229" t="s">
        <v>45</v>
      </c>
      <c r="D46" s="88"/>
      <c r="E46" s="143"/>
      <c r="F46" s="49"/>
    </row>
    <row r="47" spans="2:6" ht="15" customHeight="1" x14ac:dyDescent="0.2">
      <c r="B47" s="56">
        <v>6</v>
      </c>
      <c r="C47" s="229" t="s">
        <v>47</v>
      </c>
      <c r="D47" s="88"/>
      <c r="E47" s="143" t="s">
        <v>88</v>
      </c>
      <c r="F47" s="49"/>
    </row>
    <row r="48" spans="2:6" ht="15" customHeight="1" x14ac:dyDescent="0.2">
      <c r="B48" s="56">
        <v>7</v>
      </c>
      <c r="C48" s="229" t="s">
        <v>49</v>
      </c>
      <c r="D48" s="88"/>
      <c r="E48" s="143" t="s">
        <v>88</v>
      </c>
      <c r="F48" s="49"/>
    </row>
    <row r="49" spans="2:6" ht="15" customHeight="1" x14ac:dyDescent="0.2">
      <c r="B49" s="56">
        <v>8</v>
      </c>
      <c r="C49" s="229" t="s">
        <v>51</v>
      </c>
      <c r="D49" s="88"/>
      <c r="E49" s="143"/>
      <c r="F49" s="49"/>
    </row>
    <row r="50" spans="2:6" ht="15" customHeight="1" x14ac:dyDescent="0.2">
      <c r="B50" s="56">
        <v>9</v>
      </c>
      <c r="C50" s="229" t="s">
        <v>162</v>
      </c>
      <c r="D50" s="88"/>
      <c r="E50" s="143"/>
      <c r="F50" s="234"/>
    </row>
    <row r="51" spans="2:6" ht="15" customHeight="1" x14ac:dyDescent="0.2">
      <c r="B51" s="56">
        <v>10</v>
      </c>
      <c r="C51" s="229" t="s">
        <v>113</v>
      </c>
      <c r="D51" s="88"/>
      <c r="E51" s="143"/>
      <c r="F51" s="234"/>
    </row>
    <row r="52" spans="2:6" ht="15" customHeight="1" x14ac:dyDescent="0.2">
      <c r="B52" s="56">
        <v>11</v>
      </c>
      <c r="C52" s="229" t="s">
        <v>111</v>
      </c>
      <c r="D52" s="88"/>
      <c r="E52" s="143"/>
      <c r="F52" s="234"/>
    </row>
    <row r="53" spans="2:6" ht="15" customHeight="1" x14ac:dyDescent="0.2">
      <c r="B53" s="56">
        <v>12</v>
      </c>
      <c r="C53" s="229" t="s">
        <v>53</v>
      </c>
      <c r="D53" s="88"/>
      <c r="E53" s="143" t="s">
        <v>88</v>
      </c>
      <c r="F53" s="234"/>
    </row>
    <row r="54" spans="2:6" ht="15" customHeight="1" x14ac:dyDescent="0.2">
      <c r="B54" s="56">
        <v>13</v>
      </c>
      <c r="C54" s="229" t="s">
        <v>54</v>
      </c>
      <c r="D54" s="88"/>
      <c r="E54" s="143" t="s">
        <v>88</v>
      </c>
      <c r="F54" s="234"/>
    </row>
    <row r="55" spans="2:6" ht="15" customHeight="1" x14ac:dyDescent="0.2">
      <c r="B55" s="56">
        <v>14</v>
      </c>
      <c r="C55" s="229" t="s">
        <v>57</v>
      </c>
      <c r="D55" s="88"/>
      <c r="E55" s="143" t="s">
        <v>88</v>
      </c>
      <c r="F55" s="234"/>
    </row>
    <row r="56" spans="2:6" ht="15" customHeight="1" x14ac:dyDescent="0.2">
      <c r="B56" s="56">
        <v>15</v>
      </c>
      <c r="C56" s="230" t="s">
        <v>60</v>
      </c>
      <c r="D56" s="86"/>
      <c r="E56" s="233"/>
      <c r="F56" s="234"/>
    </row>
    <row r="57" spans="2:6" ht="15" customHeight="1" x14ac:dyDescent="0.2">
      <c r="B57" s="56"/>
      <c r="C57" s="234"/>
      <c r="D57" s="88"/>
      <c r="E57" s="143"/>
      <c r="F57" s="234"/>
    </row>
    <row r="58" spans="2:6" ht="15" customHeight="1" x14ac:dyDescent="0.2">
      <c r="B58" s="56"/>
      <c r="C58" s="235" t="s">
        <v>91</v>
      </c>
      <c r="D58" s="6" t="s">
        <v>85</v>
      </c>
      <c r="E58" s="5" t="s">
        <v>86</v>
      </c>
      <c r="F58" s="49"/>
    </row>
    <row r="59" spans="2:6" ht="15" customHeight="1" x14ac:dyDescent="0.2">
      <c r="B59" s="56">
        <v>1</v>
      </c>
      <c r="C59" s="244" t="s">
        <v>119</v>
      </c>
      <c r="D59" s="245" t="s">
        <v>89</v>
      </c>
      <c r="E59" s="125" t="s">
        <v>88</v>
      </c>
      <c r="F59" s="49"/>
    </row>
    <row r="60" spans="2:6" ht="15" customHeight="1" x14ac:dyDescent="0.2">
      <c r="B60" s="56"/>
      <c r="C60" s="49"/>
      <c r="D60" s="88"/>
      <c r="E60" s="143"/>
      <c r="F60" s="49"/>
    </row>
    <row r="61" spans="2:6" ht="15" customHeight="1" x14ac:dyDescent="0.2">
      <c r="B61" s="56"/>
      <c r="C61" s="49"/>
      <c r="D61" s="88"/>
      <c r="E61" s="143"/>
    </row>
    <row r="62" spans="2:6" ht="15" customHeight="1" x14ac:dyDescent="0.2">
      <c r="B62" s="56"/>
      <c r="C62" s="240" t="s">
        <v>72</v>
      </c>
      <c r="D62" s="241" t="s">
        <v>85</v>
      </c>
      <c r="E62" s="242" t="s">
        <v>86</v>
      </c>
    </row>
    <row r="63" spans="2:6" ht="15" customHeight="1" x14ac:dyDescent="0.2">
      <c r="B63" s="56">
        <v>1</v>
      </c>
      <c r="C63" s="234" t="s">
        <v>10</v>
      </c>
      <c r="D63" s="88"/>
      <c r="E63" s="143" t="s">
        <v>191</v>
      </c>
    </row>
    <row r="64" spans="2:6" ht="15" customHeight="1" x14ac:dyDescent="0.2">
      <c r="B64" s="56">
        <v>2</v>
      </c>
      <c r="C64" s="234" t="s">
        <v>11</v>
      </c>
      <c r="D64" s="143" t="s">
        <v>92</v>
      </c>
      <c r="E64" s="143" t="s">
        <v>191</v>
      </c>
    </row>
    <row r="65" spans="2:6" ht="15" customHeight="1" x14ac:dyDescent="0.2">
      <c r="B65" s="56">
        <v>3</v>
      </c>
      <c r="C65" s="234" t="s">
        <v>15</v>
      </c>
      <c r="D65" s="143"/>
      <c r="E65" s="143"/>
    </row>
    <row r="66" spans="2:6" ht="15" customHeight="1" x14ac:dyDescent="0.2">
      <c r="B66" s="56">
        <v>4</v>
      </c>
      <c r="C66" s="50" t="s">
        <v>16</v>
      </c>
      <c r="E66" s="4"/>
    </row>
    <row r="67" spans="2:6" ht="15" customHeight="1" x14ac:dyDescent="0.2">
      <c r="B67" s="56">
        <v>5</v>
      </c>
      <c r="C67" s="50" t="s">
        <v>19</v>
      </c>
      <c r="E67" s="47" t="s">
        <v>88</v>
      </c>
    </row>
    <row r="68" spans="2:6" ht="15" customHeight="1" x14ac:dyDescent="0.2">
      <c r="B68" s="56">
        <v>6</v>
      </c>
      <c r="C68" s="234" t="s">
        <v>18</v>
      </c>
      <c r="E68" s="47" t="s">
        <v>88</v>
      </c>
    </row>
    <row r="69" spans="2:6" ht="15" customHeight="1" x14ac:dyDescent="0.2">
      <c r="B69" s="56">
        <v>7</v>
      </c>
      <c r="C69" s="234" t="s">
        <v>174</v>
      </c>
    </row>
    <row r="70" spans="2:6" ht="15" customHeight="1" x14ac:dyDescent="0.2">
      <c r="B70" s="56">
        <v>8</v>
      </c>
      <c r="C70" s="234" t="s">
        <v>175</v>
      </c>
    </row>
    <row r="71" spans="2:6" ht="15" customHeight="1" x14ac:dyDescent="0.2">
      <c r="B71" s="56">
        <v>9</v>
      </c>
      <c r="C71" s="50" t="s">
        <v>20</v>
      </c>
    </row>
    <row r="72" spans="2:6" ht="15" customHeight="1" x14ac:dyDescent="0.2">
      <c r="B72" s="56">
        <v>10</v>
      </c>
      <c r="C72" s="4" t="s">
        <v>21</v>
      </c>
    </row>
    <row r="73" spans="2:6" ht="15" customHeight="1" x14ac:dyDescent="0.2">
      <c r="B73" s="56">
        <v>11</v>
      </c>
      <c r="C73" s="49" t="s">
        <v>23</v>
      </c>
      <c r="D73" s="88"/>
      <c r="E73" s="143" t="s">
        <v>88</v>
      </c>
      <c r="F73" s="49"/>
    </row>
    <row r="74" spans="2:6" ht="15" customHeight="1" x14ac:dyDescent="0.2">
      <c r="B74" s="56">
        <v>12</v>
      </c>
      <c r="C74" s="49" t="s">
        <v>24</v>
      </c>
      <c r="D74" s="88"/>
      <c r="E74" s="143" t="s">
        <v>88</v>
      </c>
      <c r="F74" s="49"/>
    </row>
    <row r="75" spans="2:6" ht="15" customHeight="1" x14ac:dyDescent="0.2">
      <c r="B75" s="56">
        <v>13</v>
      </c>
      <c r="C75" s="234" t="s">
        <v>27</v>
      </c>
      <c r="D75" s="88"/>
      <c r="E75" s="143"/>
      <c r="F75" s="49"/>
    </row>
    <row r="76" spans="2:6" ht="15" customHeight="1" x14ac:dyDescent="0.2">
      <c r="B76" s="56">
        <v>14</v>
      </c>
      <c r="C76" s="234" t="s">
        <v>28</v>
      </c>
      <c r="D76" s="88"/>
      <c r="E76" s="143"/>
      <c r="F76" s="49"/>
    </row>
    <row r="77" spans="2:6" ht="15" customHeight="1" x14ac:dyDescent="0.2">
      <c r="B77" s="56">
        <v>15</v>
      </c>
      <c r="C77" s="229" t="s">
        <v>126</v>
      </c>
      <c r="D77" s="186"/>
      <c r="E77" s="143" t="s">
        <v>88</v>
      </c>
      <c r="F77" s="49"/>
    </row>
    <row r="78" spans="2:6" ht="15" customHeight="1" x14ac:dyDescent="0.2">
      <c r="B78" s="56">
        <v>16</v>
      </c>
      <c r="C78" s="49" t="s">
        <v>33</v>
      </c>
      <c r="D78" s="88"/>
      <c r="E78" s="258" t="s">
        <v>88</v>
      </c>
      <c r="F78" s="49"/>
    </row>
    <row r="79" spans="2:6" ht="15" customHeight="1" x14ac:dyDescent="0.2">
      <c r="B79" s="56">
        <v>17</v>
      </c>
      <c r="C79" s="49" t="s">
        <v>34</v>
      </c>
      <c r="D79" s="88"/>
      <c r="E79" s="258" t="s">
        <v>88</v>
      </c>
      <c r="F79" s="49"/>
    </row>
    <row r="80" spans="2:6" ht="15" customHeight="1" x14ac:dyDescent="0.2">
      <c r="B80" s="56">
        <v>18</v>
      </c>
      <c r="C80" s="49" t="s">
        <v>177</v>
      </c>
      <c r="D80" s="88"/>
      <c r="E80" s="143" t="s">
        <v>88</v>
      </c>
      <c r="F80" s="49"/>
    </row>
    <row r="81" spans="2:6" ht="15" customHeight="1" x14ac:dyDescent="0.2">
      <c r="B81" s="56">
        <v>19</v>
      </c>
      <c r="C81" s="56" t="s">
        <v>142</v>
      </c>
      <c r="D81" s="88"/>
      <c r="E81" s="143"/>
      <c r="F81" s="49"/>
    </row>
    <row r="82" spans="2:6" ht="15" customHeight="1" x14ac:dyDescent="0.2">
      <c r="B82" s="56">
        <v>20</v>
      </c>
      <c r="C82" s="56" t="s">
        <v>143</v>
      </c>
      <c r="D82" s="88"/>
      <c r="E82" s="143"/>
      <c r="F82" s="49"/>
    </row>
    <row r="83" spans="2:6" ht="15" customHeight="1" x14ac:dyDescent="0.2">
      <c r="B83" s="56">
        <v>21</v>
      </c>
      <c r="C83" s="56" t="s">
        <v>35</v>
      </c>
      <c r="D83" s="88"/>
      <c r="E83" s="143" t="s">
        <v>88</v>
      </c>
      <c r="F83" s="49"/>
    </row>
    <row r="84" spans="2:6" ht="15" customHeight="1" x14ac:dyDescent="0.2">
      <c r="B84" s="56">
        <v>22</v>
      </c>
      <c r="C84" s="56" t="s">
        <v>171</v>
      </c>
      <c r="D84" s="88"/>
      <c r="E84" s="143"/>
      <c r="F84" s="49"/>
    </row>
    <row r="85" spans="2:6" ht="15" customHeight="1" x14ac:dyDescent="0.2">
      <c r="B85" s="56">
        <v>23</v>
      </c>
      <c r="C85" s="56" t="s">
        <v>172</v>
      </c>
      <c r="D85" s="88"/>
      <c r="E85" s="143"/>
      <c r="F85" s="49"/>
    </row>
    <row r="86" spans="2:6" ht="15" customHeight="1" x14ac:dyDescent="0.2">
      <c r="B86" s="56">
        <v>24</v>
      </c>
      <c r="C86" s="229" t="s">
        <v>38</v>
      </c>
      <c r="D86" s="88"/>
      <c r="E86" s="143"/>
      <c r="F86" s="49"/>
    </row>
    <row r="87" spans="2:6" ht="15" customHeight="1" x14ac:dyDescent="0.2">
      <c r="B87" s="56">
        <v>25</v>
      </c>
      <c r="C87" s="229" t="s">
        <v>39</v>
      </c>
      <c r="D87" s="88"/>
      <c r="E87" s="143"/>
      <c r="F87" s="49"/>
    </row>
    <row r="88" spans="2:6" ht="15" customHeight="1" x14ac:dyDescent="0.2">
      <c r="B88" s="56">
        <v>26</v>
      </c>
      <c r="C88" s="229" t="s">
        <v>123</v>
      </c>
      <c r="D88" s="88"/>
      <c r="E88" s="143"/>
      <c r="F88" s="49"/>
    </row>
    <row r="89" spans="2:6" ht="15" customHeight="1" x14ac:dyDescent="0.2">
      <c r="B89" s="56">
        <v>27</v>
      </c>
      <c r="C89" s="229" t="s">
        <v>121</v>
      </c>
      <c r="D89" s="88"/>
      <c r="E89" s="143"/>
      <c r="F89" s="49"/>
    </row>
    <row r="90" spans="2:6" ht="15" customHeight="1" x14ac:dyDescent="0.2">
      <c r="B90" s="56">
        <v>28</v>
      </c>
      <c r="C90" s="229" t="s">
        <v>156</v>
      </c>
      <c r="D90" s="88"/>
      <c r="E90" s="143"/>
      <c r="F90" s="49"/>
    </row>
    <row r="91" spans="2:6" ht="15" customHeight="1" x14ac:dyDescent="0.2">
      <c r="B91" s="56">
        <v>29</v>
      </c>
      <c r="C91" s="229" t="s">
        <v>40</v>
      </c>
      <c r="D91" s="88"/>
      <c r="E91" s="143"/>
      <c r="F91" s="49"/>
    </row>
    <row r="92" spans="2:6" ht="15" customHeight="1" x14ac:dyDescent="0.2">
      <c r="B92" s="56">
        <v>30</v>
      </c>
      <c r="C92" s="229" t="s">
        <v>42</v>
      </c>
      <c r="D92" s="88" t="s">
        <v>89</v>
      </c>
      <c r="E92" s="143"/>
      <c r="F92" s="49"/>
    </row>
    <row r="93" spans="2:6" ht="15" customHeight="1" x14ac:dyDescent="0.2">
      <c r="B93" s="56">
        <v>31</v>
      </c>
      <c r="C93" s="234" t="s">
        <v>46</v>
      </c>
      <c r="D93" s="88"/>
      <c r="E93" s="143"/>
      <c r="F93" s="49"/>
    </row>
    <row r="94" spans="2:6" ht="15" customHeight="1" x14ac:dyDescent="0.2">
      <c r="B94" s="56">
        <v>32</v>
      </c>
      <c r="C94" s="229" t="s">
        <v>48</v>
      </c>
      <c r="D94" s="88"/>
      <c r="E94" s="143" t="s">
        <v>88</v>
      </c>
      <c r="F94" s="49"/>
    </row>
    <row r="95" spans="2:6" ht="15" customHeight="1" x14ac:dyDescent="0.2">
      <c r="B95" s="56">
        <v>33</v>
      </c>
      <c r="C95" s="229" t="s">
        <v>164</v>
      </c>
      <c r="D95" s="88"/>
      <c r="E95" s="143" t="s">
        <v>88</v>
      </c>
      <c r="F95" s="49"/>
    </row>
    <row r="96" spans="2:6" ht="15" customHeight="1" x14ac:dyDescent="0.2">
      <c r="B96" s="56">
        <v>34</v>
      </c>
      <c r="C96" s="229" t="s">
        <v>115</v>
      </c>
      <c r="D96" s="88"/>
      <c r="E96" s="143"/>
      <c r="F96" s="49"/>
    </row>
    <row r="97" spans="2:6" ht="15" customHeight="1" x14ac:dyDescent="0.2">
      <c r="B97" s="56">
        <v>35</v>
      </c>
      <c r="C97" s="229" t="s">
        <v>118</v>
      </c>
      <c r="D97" s="88"/>
      <c r="E97" s="143"/>
      <c r="F97" s="49"/>
    </row>
    <row r="98" spans="2:6" ht="15" customHeight="1" x14ac:dyDescent="0.2">
      <c r="B98" s="56">
        <v>36</v>
      </c>
      <c r="C98" s="229" t="s">
        <v>50</v>
      </c>
      <c r="D98" s="88"/>
      <c r="E98" s="143" t="s">
        <v>88</v>
      </c>
      <c r="F98" s="49"/>
    </row>
    <row r="99" spans="2:6" ht="15" customHeight="1" x14ac:dyDescent="0.2">
      <c r="B99" s="56">
        <v>37</v>
      </c>
      <c r="C99" s="229" t="s">
        <v>52</v>
      </c>
      <c r="D99" s="88"/>
      <c r="E99" s="143"/>
      <c r="F99" s="49"/>
    </row>
    <row r="100" spans="2:6" ht="15" customHeight="1" x14ac:dyDescent="0.2">
      <c r="B100" s="56">
        <v>38</v>
      </c>
      <c r="C100" s="229" t="s">
        <v>161</v>
      </c>
      <c r="D100" s="88"/>
      <c r="E100" s="143"/>
      <c r="F100" s="49"/>
    </row>
    <row r="101" spans="2:6" ht="15" customHeight="1" x14ac:dyDescent="0.2">
      <c r="B101" s="56">
        <v>39</v>
      </c>
      <c r="C101" s="229" t="s">
        <v>148</v>
      </c>
      <c r="D101" s="88"/>
      <c r="E101" s="143"/>
      <c r="F101" s="49"/>
    </row>
    <row r="102" spans="2:6" ht="15" customHeight="1" x14ac:dyDescent="0.2">
      <c r="B102" s="56">
        <v>40</v>
      </c>
      <c r="C102" s="229" t="s">
        <v>163</v>
      </c>
      <c r="D102" s="88"/>
      <c r="E102" s="143"/>
      <c r="F102" s="49"/>
    </row>
    <row r="103" spans="2:6" ht="15" customHeight="1" x14ac:dyDescent="0.2">
      <c r="B103" s="56">
        <v>41</v>
      </c>
      <c r="C103" s="49" t="s">
        <v>149</v>
      </c>
      <c r="D103" s="88"/>
      <c r="E103" s="143"/>
      <c r="F103" s="49"/>
    </row>
    <row r="104" spans="2:6" ht="15" customHeight="1" x14ac:dyDescent="0.2">
      <c r="B104" s="56">
        <v>42</v>
      </c>
      <c r="C104" s="229" t="s">
        <v>150</v>
      </c>
      <c r="D104" s="49"/>
      <c r="E104" s="143"/>
      <c r="F104" s="49"/>
    </row>
    <row r="105" spans="2:6" ht="15" customHeight="1" x14ac:dyDescent="0.2">
      <c r="B105" s="56">
        <v>43</v>
      </c>
      <c r="C105" s="229" t="s">
        <v>55</v>
      </c>
      <c r="D105" s="88"/>
      <c r="E105" s="143" t="s">
        <v>88</v>
      </c>
      <c r="F105" s="49"/>
    </row>
    <row r="106" spans="2:6" ht="15" customHeight="1" x14ac:dyDescent="0.2">
      <c r="B106" s="56">
        <v>44</v>
      </c>
      <c r="C106" s="229" t="s">
        <v>56</v>
      </c>
      <c r="D106" s="88"/>
      <c r="E106" s="143" t="s">
        <v>88</v>
      </c>
      <c r="F106" s="49"/>
    </row>
    <row r="107" spans="2:6" ht="15" customHeight="1" x14ac:dyDescent="0.2">
      <c r="B107" s="56">
        <v>45</v>
      </c>
      <c r="C107" s="229" t="s">
        <v>58</v>
      </c>
      <c r="D107" s="88"/>
      <c r="E107" s="143" t="s">
        <v>88</v>
      </c>
      <c r="F107" s="49"/>
    </row>
    <row r="108" spans="2:6" ht="15" customHeight="1" x14ac:dyDescent="0.2">
      <c r="B108" s="56">
        <v>46</v>
      </c>
      <c r="C108" s="230" t="s">
        <v>61</v>
      </c>
      <c r="D108" s="86" t="s">
        <v>89</v>
      </c>
      <c r="E108" s="233"/>
      <c r="F108" s="49"/>
    </row>
    <row r="109" spans="2:6" ht="15" customHeight="1" x14ac:dyDescent="0.2">
      <c r="B109" s="56"/>
      <c r="C109" s="49"/>
      <c r="D109" s="88"/>
      <c r="E109" s="143"/>
      <c r="F109" s="49"/>
    </row>
    <row r="110" spans="2:6" ht="15" customHeight="1" x14ac:dyDescent="0.2">
      <c r="B110" s="20">
        <f>B12+B38+B56+B59+B108</f>
        <v>93</v>
      </c>
    </row>
    <row r="111" spans="2:6" ht="15" customHeight="1" x14ac:dyDescent="0.2">
      <c r="C111" s="27"/>
    </row>
  </sheetData>
  <pageMargins left="0.78749999999999998" right="0.78749999999999998" top="0.78749999999999998" bottom="0.78749999999999998" header="0.51180555555555562" footer="0.51180555555555562"/>
  <pageSetup paperSize="9" scale="9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zoomScaleSheetLayoutView="10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I14" sqref="I14"/>
    </sheetView>
  </sheetViews>
  <sheetFormatPr defaultColWidth="11.5703125" defaultRowHeight="12.75" x14ac:dyDescent="0.2"/>
  <cols>
    <col min="1" max="1" width="2.42578125" style="20" customWidth="1"/>
    <col min="2" max="2" width="15.28515625" style="20" customWidth="1"/>
    <col min="3" max="7" width="7.28515625" style="51" customWidth="1"/>
    <col min="8" max="8" width="7.7109375" style="52" customWidth="1"/>
    <col min="9" max="9" width="53.28515625" style="20" customWidth="1"/>
    <col min="10" max="10" width="1.42578125" style="55" customWidth="1"/>
    <col min="11" max="16384" width="11.5703125" style="20"/>
  </cols>
  <sheetData>
    <row r="1" spans="2:11" ht="20.25" customHeight="1" x14ac:dyDescent="0.2"/>
    <row r="2" spans="2:11" ht="20.25" customHeight="1" x14ac:dyDescent="0.2">
      <c r="B2" s="53" t="s">
        <v>190</v>
      </c>
      <c r="C2" s="4"/>
      <c r="I2" s="27"/>
    </row>
    <row r="3" spans="2:11" ht="12" customHeight="1" thickBot="1" x14ac:dyDescent="0.25"/>
    <row r="4" spans="2:11" s="54" customFormat="1" ht="25.5" customHeight="1" thickBot="1" x14ac:dyDescent="0.25">
      <c r="B4" s="80"/>
      <c r="C4" s="76" t="s">
        <v>69</v>
      </c>
      <c r="D4" s="76" t="s">
        <v>93</v>
      </c>
      <c r="E4" s="76" t="s">
        <v>94</v>
      </c>
      <c r="F4" s="76" t="s">
        <v>2</v>
      </c>
      <c r="G4" s="76" t="s">
        <v>95</v>
      </c>
      <c r="H4" s="77" t="s">
        <v>77</v>
      </c>
      <c r="I4" s="81" t="s">
        <v>110</v>
      </c>
      <c r="J4" s="59"/>
    </row>
    <row r="5" spans="2:11" ht="20.25" customHeight="1" x14ac:dyDescent="0.2">
      <c r="B5" s="79" t="s">
        <v>185</v>
      </c>
      <c r="C5" s="74">
        <v>1</v>
      </c>
      <c r="D5" s="74">
        <v>0</v>
      </c>
      <c r="E5" s="74">
        <v>1</v>
      </c>
      <c r="F5" s="74">
        <v>0</v>
      </c>
      <c r="G5" s="74">
        <v>2</v>
      </c>
      <c r="H5" s="75">
        <f t="shared" ref="H5:H7" si="0">SUM(C5:G5)</f>
        <v>4</v>
      </c>
      <c r="I5" s="83" t="s">
        <v>188</v>
      </c>
      <c r="K5" s="56"/>
    </row>
    <row r="6" spans="2:11" ht="20.25" customHeight="1" x14ac:dyDescent="0.2">
      <c r="B6" s="78" t="s">
        <v>186</v>
      </c>
      <c r="C6" s="71">
        <v>1</v>
      </c>
      <c r="D6" s="71">
        <v>0</v>
      </c>
      <c r="E6" s="71">
        <v>1</v>
      </c>
      <c r="F6" s="71">
        <v>0</v>
      </c>
      <c r="G6" s="71">
        <v>2</v>
      </c>
      <c r="H6" s="75">
        <f t="shared" si="0"/>
        <v>4</v>
      </c>
      <c r="I6" s="83" t="s">
        <v>188</v>
      </c>
    </row>
    <row r="7" spans="2:11" ht="20.25" customHeight="1" x14ac:dyDescent="0.2">
      <c r="B7" s="78" t="s">
        <v>187</v>
      </c>
      <c r="C7" s="73">
        <v>1</v>
      </c>
      <c r="D7" s="73">
        <v>0</v>
      </c>
      <c r="E7" s="73">
        <v>1</v>
      </c>
      <c r="F7" s="73">
        <v>0</v>
      </c>
      <c r="G7" s="73">
        <v>2</v>
      </c>
      <c r="H7" s="75">
        <f t="shared" si="0"/>
        <v>4</v>
      </c>
      <c r="I7" s="83" t="s">
        <v>188</v>
      </c>
    </row>
    <row r="8" spans="2:11" ht="20.25" customHeight="1" x14ac:dyDescent="0.2">
      <c r="B8" s="79" t="s">
        <v>96</v>
      </c>
      <c r="C8" s="74">
        <v>8</v>
      </c>
      <c r="D8" s="74">
        <v>23</v>
      </c>
      <c r="E8" s="74">
        <v>15</v>
      </c>
      <c r="F8" s="74">
        <v>1</v>
      </c>
      <c r="G8" s="74">
        <v>46</v>
      </c>
      <c r="H8" s="75">
        <f t="shared" ref="H8:H16" si="1">SUM(C8:G8)</f>
        <v>93</v>
      </c>
      <c r="I8" s="83" t="s">
        <v>176</v>
      </c>
      <c r="K8" s="56"/>
    </row>
    <row r="9" spans="2:11" ht="20.25" customHeight="1" x14ac:dyDescent="0.2">
      <c r="B9" s="78" t="s">
        <v>97</v>
      </c>
      <c r="C9" s="71">
        <v>8</v>
      </c>
      <c r="D9" s="71">
        <v>23</v>
      </c>
      <c r="E9" s="71">
        <v>15</v>
      </c>
      <c r="F9" s="71">
        <v>1</v>
      </c>
      <c r="G9" s="71">
        <v>46</v>
      </c>
      <c r="H9" s="72">
        <f t="shared" si="1"/>
        <v>93</v>
      </c>
      <c r="I9" s="84" t="s">
        <v>176</v>
      </c>
    </row>
    <row r="10" spans="2:11" ht="20.25" customHeight="1" x14ac:dyDescent="0.2">
      <c r="B10" s="78" t="s">
        <v>98</v>
      </c>
      <c r="C10" s="73">
        <v>8</v>
      </c>
      <c r="D10" s="73">
        <v>23</v>
      </c>
      <c r="E10" s="73">
        <v>15</v>
      </c>
      <c r="F10" s="73">
        <v>1</v>
      </c>
      <c r="G10" s="73">
        <v>46</v>
      </c>
      <c r="H10" s="72">
        <f t="shared" si="1"/>
        <v>93</v>
      </c>
      <c r="I10" s="84" t="s">
        <v>176</v>
      </c>
    </row>
    <row r="11" spans="2:11" ht="20.25" customHeight="1" x14ac:dyDescent="0.2">
      <c r="B11" s="78" t="s">
        <v>99</v>
      </c>
      <c r="C11" s="71">
        <v>8</v>
      </c>
      <c r="D11" s="71">
        <v>23</v>
      </c>
      <c r="E11" s="71">
        <v>15</v>
      </c>
      <c r="F11" s="71">
        <v>1</v>
      </c>
      <c r="G11" s="71">
        <v>46</v>
      </c>
      <c r="H11" s="72">
        <f t="shared" si="1"/>
        <v>93</v>
      </c>
      <c r="I11" s="84" t="s">
        <v>176</v>
      </c>
    </row>
    <row r="12" spans="2:11" ht="20.25" customHeight="1" x14ac:dyDescent="0.2">
      <c r="B12" s="78" t="s">
        <v>100</v>
      </c>
      <c r="C12" s="71">
        <v>8</v>
      </c>
      <c r="D12" s="71">
        <v>23</v>
      </c>
      <c r="E12" s="71">
        <v>15</v>
      </c>
      <c r="F12" s="71">
        <v>1</v>
      </c>
      <c r="G12" s="71">
        <v>46</v>
      </c>
      <c r="H12" s="72">
        <f t="shared" si="1"/>
        <v>93</v>
      </c>
      <c r="I12" s="84" t="s">
        <v>176</v>
      </c>
      <c r="K12" s="56"/>
    </row>
    <row r="13" spans="2:11" ht="20.25" customHeight="1" x14ac:dyDescent="0.2">
      <c r="B13" s="78" t="s">
        <v>101</v>
      </c>
      <c r="C13" s="71">
        <v>8</v>
      </c>
      <c r="D13" s="71">
        <v>23</v>
      </c>
      <c r="E13" s="71">
        <v>15</v>
      </c>
      <c r="F13" s="71">
        <v>1</v>
      </c>
      <c r="G13" s="71">
        <v>46</v>
      </c>
      <c r="H13" s="72">
        <f t="shared" si="1"/>
        <v>93</v>
      </c>
      <c r="I13" s="84" t="s">
        <v>176</v>
      </c>
      <c r="J13" s="60"/>
    </row>
    <row r="14" spans="2:11" ht="20.25" customHeight="1" x14ac:dyDescent="0.2">
      <c r="B14" s="78" t="s">
        <v>102</v>
      </c>
      <c r="C14" s="71">
        <v>7</v>
      </c>
      <c r="D14" s="71">
        <v>18</v>
      </c>
      <c r="E14" s="71">
        <v>10</v>
      </c>
      <c r="F14" s="71">
        <v>0</v>
      </c>
      <c r="G14" s="71">
        <v>33</v>
      </c>
      <c r="H14" s="72">
        <f t="shared" si="1"/>
        <v>68</v>
      </c>
      <c r="I14" s="84" t="s">
        <v>189</v>
      </c>
      <c r="J14" s="250"/>
      <c r="K14" s="56"/>
    </row>
    <row r="15" spans="2:11" ht="20.25" customHeight="1" x14ac:dyDescent="0.2">
      <c r="B15" s="78" t="s">
        <v>103</v>
      </c>
      <c r="C15" s="71">
        <v>7</v>
      </c>
      <c r="D15" s="71">
        <v>18</v>
      </c>
      <c r="E15" s="71">
        <v>10</v>
      </c>
      <c r="F15" s="71">
        <v>0</v>
      </c>
      <c r="G15" s="71">
        <v>33</v>
      </c>
      <c r="H15" s="72">
        <f t="shared" si="1"/>
        <v>68</v>
      </c>
      <c r="I15" s="84" t="s">
        <v>189</v>
      </c>
      <c r="J15" s="250"/>
      <c r="K15" s="56"/>
    </row>
    <row r="16" spans="2:11" ht="20.25" customHeight="1" thickBot="1" x14ac:dyDescent="0.25">
      <c r="B16" s="82" t="s">
        <v>104</v>
      </c>
      <c r="C16" s="248">
        <v>7</v>
      </c>
      <c r="D16" s="248">
        <v>18</v>
      </c>
      <c r="E16" s="248">
        <v>10</v>
      </c>
      <c r="F16" s="248">
        <v>0</v>
      </c>
      <c r="G16" s="248">
        <v>33</v>
      </c>
      <c r="H16" s="249">
        <f t="shared" si="1"/>
        <v>68</v>
      </c>
      <c r="I16" s="85" t="s">
        <v>189</v>
      </c>
      <c r="J16" s="250"/>
      <c r="K16" s="56"/>
    </row>
    <row r="17" spans="2:10" ht="20.25" customHeight="1" x14ac:dyDescent="0.2">
      <c r="B17" s="56"/>
      <c r="C17" s="55"/>
      <c r="D17" s="57"/>
      <c r="E17" s="57"/>
      <c r="F17" s="57"/>
      <c r="G17" s="57"/>
      <c r="H17" s="58"/>
      <c r="I17" s="4"/>
    </row>
    <row r="18" spans="2:10" ht="20.25" customHeight="1" x14ac:dyDescent="0.2"/>
    <row r="19" spans="2:10" ht="20.25" customHeight="1" x14ac:dyDescent="0.2">
      <c r="B19" s="53" t="s">
        <v>106</v>
      </c>
      <c r="C19" s="4"/>
      <c r="I19" s="27"/>
    </row>
    <row r="20" spans="2:10" ht="12" customHeight="1" thickBot="1" x14ac:dyDescent="0.25"/>
    <row r="21" spans="2:10" ht="25.5" customHeight="1" thickBot="1" x14ac:dyDescent="0.25">
      <c r="B21" s="62"/>
      <c r="C21" s="76" t="s">
        <v>69</v>
      </c>
      <c r="D21" s="76" t="s">
        <v>93</v>
      </c>
      <c r="E21" s="76" t="s">
        <v>94</v>
      </c>
      <c r="F21" s="76" t="s">
        <v>2</v>
      </c>
      <c r="G21" s="76" t="s">
        <v>95</v>
      </c>
      <c r="H21" s="77" t="s">
        <v>77</v>
      </c>
      <c r="I21" s="81" t="s">
        <v>110</v>
      </c>
      <c r="J21" s="59"/>
    </row>
    <row r="22" spans="2:10" ht="20.25" customHeight="1" x14ac:dyDescent="0.2">
      <c r="B22" s="63" t="s">
        <v>107</v>
      </c>
      <c r="C22" s="74">
        <v>0</v>
      </c>
      <c r="D22" s="74">
        <v>0</v>
      </c>
      <c r="E22" s="74">
        <v>0</v>
      </c>
      <c r="F22" s="74">
        <v>0</v>
      </c>
      <c r="G22" s="74">
        <v>8</v>
      </c>
      <c r="H22" s="75">
        <f>SUM(C22:G22)</f>
        <v>8</v>
      </c>
      <c r="I22" s="64"/>
      <c r="J22" s="59"/>
    </row>
    <row r="23" spans="2:10" ht="20.25" customHeight="1" x14ac:dyDescent="0.2">
      <c r="B23" s="65" t="s">
        <v>108</v>
      </c>
      <c r="C23" s="71">
        <v>0</v>
      </c>
      <c r="D23" s="71">
        <v>0</v>
      </c>
      <c r="E23" s="71">
        <v>0</v>
      </c>
      <c r="F23" s="71">
        <v>0</v>
      </c>
      <c r="G23" s="71">
        <v>8</v>
      </c>
      <c r="H23" s="72">
        <f>SUM(C23:G23)</f>
        <v>8</v>
      </c>
      <c r="I23" s="66"/>
      <c r="J23" s="59"/>
    </row>
    <row r="24" spans="2:10" ht="20.25" customHeight="1" x14ac:dyDescent="0.2">
      <c r="B24" s="65" t="s">
        <v>109</v>
      </c>
      <c r="C24" s="71">
        <v>0</v>
      </c>
      <c r="D24" s="71">
        <v>0</v>
      </c>
      <c r="E24" s="71">
        <v>0</v>
      </c>
      <c r="F24" s="71">
        <v>0</v>
      </c>
      <c r="G24" s="71">
        <v>8</v>
      </c>
      <c r="H24" s="72">
        <f>SUM(C24:G24)</f>
        <v>8</v>
      </c>
      <c r="I24" s="66"/>
      <c r="J24" s="59"/>
    </row>
    <row r="25" spans="2:10" ht="20.25" customHeight="1" x14ac:dyDescent="0.2">
      <c r="B25" s="67" t="s">
        <v>96</v>
      </c>
      <c r="C25" s="71">
        <v>0</v>
      </c>
      <c r="D25" s="71">
        <v>0</v>
      </c>
      <c r="E25" s="71">
        <v>0</v>
      </c>
      <c r="F25" s="71">
        <v>0</v>
      </c>
      <c r="G25" s="71">
        <v>8</v>
      </c>
      <c r="H25" s="72">
        <f t="shared" ref="H25:H33" si="2">SUM(C25:G25)</f>
        <v>8</v>
      </c>
      <c r="I25" s="68"/>
    </row>
    <row r="26" spans="2:10" ht="20.25" customHeight="1" x14ac:dyDescent="0.2">
      <c r="B26" s="67" t="s">
        <v>97</v>
      </c>
      <c r="C26" s="71">
        <v>0</v>
      </c>
      <c r="D26" s="71">
        <v>0</v>
      </c>
      <c r="E26" s="71">
        <v>0</v>
      </c>
      <c r="F26" s="71">
        <v>0</v>
      </c>
      <c r="G26" s="71">
        <v>8</v>
      </c>
      <c r="H26" s="72">
        <f t="shared" si="2"/>
        <v>8</v>
      </c>
      <c r="I26" s="68"/>
    </row>
    <row r="27" spans="2:10" ht="20.25" customHeight="1" x14ac:dyDescent="0.2">
      <c r="B27" s="67" t="s">
        <v>98</v>
      </c>
      <c r="C27" s="71">
        <v>0</v>
      </c>
      <c r="D27" s="71">
        <v>0</v>
      </c>
      <c r="E27" s="71">
        <v>0</v>
      </c>
      <c r="F27" s="71">
        <v>0</v>
      </c>
      <c r="G27" s="73">
        <v>8</v>
      </c>
      <c r="H27" s="72">
        <f t="shared" si="2"/>
        <v>8</v>
      </c>
      <c r="I27" s="68"/>
    </row>
    <row r="28" spans="2:10" ht="20.25" customHeight="1" x14ac:dyDescent="0.2">
      <c r="B28" s="67" t="s">
        <v>99</v>
      </c>
      <c r="C28" s="71">
        <v>0</v>
      </c>
      <c r="D28" s="71">
        <v>0</v>
      </c>
      <c r="E28" s="71">
        <v>0</v>
      </c>
      <c r="F28" s="71">
        <v>0</v>
      </c>
      <c r="G28" s="71">
        <v>8</v>
      </c>
      <c r="H28" s="72">
        <f t="shared" si="2"/>
        <v>8</v>
      </c>
      <c r="I28" s="68"/>
    </row>
    <row r="29" spans="2:10" ht="20.25" customHeight="1" x14ac:dyDescent="0.2">
      <c r="B29" s="67" t="s">
        <v>100</v>
      </c>
      <c r="C29" s="71">
        <v>0</v>
      </c>
      <c r="D29" s="71">
        <v>0</v>
      </c>
      <c r="E29" s="71">
        <v>0</v>
      </c>
      <c r="F29" s="71">
        <v>0</v>
      </c>
      <c r="G29" s="71">
        <v>8</v>
      </c>
      <c r="H29" s="72">
        <f t="shared" si="2"/>
        <v>8</v>
      </c>
      <c r="I29" s="68"/>
    </row>
    <row r="30" spans="2:10" ht="20.25" customHeight="1" x14ac:dyDescent="0.2">
      <c r="B30" s="67" t="s">
        <v>101</v>
      </c>
      <c r="C30" s="71">
        <v>0</v>
      </c>
      <c r="D30" s="71">
        <v>0</v>
      </c>
      <c r="E30" s="71">
        <v>0</v>
      </c>
      <c r="F30" s="71">
        <v>0</v>
      </c>
      <c r="G30" s="71">
        <v>8</v>
      </c>
      <c r="H30" s="72">
        <f t="shared" si="2"/>
        <v>8</v>
      </c>
      <c r="I30" s="68"/>
      <c r="J30" s="60"/>
    </row>
    <row r="31" spans="2:10" ht="20.25" customHeight="1" x14ac:dyDescent="0.2">
      <c r="B31" s="67" t="s">
        <v>102</v>
      </c>
      <c r="C31" s="71">
        <v>0</v>
      </c>
      <c r="D31" s="71">
        <v>0</v>
      </c>
      <c r="E31" s="71">
        <v>0</v>
      </c>
      <c r="F31" s="71">
        <v>0</v>
      </c>
      <c r="G31" s="71">
        <v>8</v>
      </c>
      <c r="H31" s="72">
        <f t="shared" si="2"/>
        <v>8</v>
      </c>
      <c r="I31" s="68"/>
      <c r="J31" s="250"/>
    </row>
    <row r="32" spans="2:10" ht="20.25" customHeight="1" x14ac:dyDescent="0.2">
      <c r="B32" s="67" t="s">
        <v>103</v>
      </c>
      <c r="C32" s="71">
        <v>0</v>
      </c>
      <c r="D32" s="71">
        <v>0</v>
      </c>
      <c r="E32" s="71">
        <v>0</v>
      </c>
      <c r="F32" s="71">
        <v>0</v>
      </c>
      <c r="G32" s="71">
        <v>8</v>
      </c>
      <c r="H32" s="72">
        <f t="shared" si="2"/>
        <v>8</v>
      </c>
      <c r="I32" s="68"/>
      <c r="J32" s="250"/>
    </row>
    <row r="33" spans="1:10" ht="20.25" customHeight="1" thickBot="1" x14ac:dyDescent="0.25">
      <c r="B33" s="69" t="s">
        <v>104</v>
      </c>
      <c r="C33" s="248">
        <v>0</v>
      </c>
      <c r="D33" s="248">
        <v>0</v>
      </c>
      <c r="E33" s="248">
        <v>0</v>
      </c>
      <c r="F33" s="248">
        <v>0</v>
      </c>
      <c r="G33" s="248">
        <v>8</v>
      </c>
      <c r="H33" s="249">
        <f t="shared" si="2"/>
        <v>8</v>
      </c>
      <c r="I33" s="70"/>
      <c r="J33" s="250"/>
    </row>
    <row r="34" spans="1:10" ht="20.25" customHeight="1" x14ac:dyDescent="0.2">
      <c r="A34" s="56"/>
      <c r="B34" s="266"/>
      <c r="C34" s="267"/>
      <c r="D34" s="268"/>
      <c r="E34" s="268"/>
      <c r="F34" s="268"/>
      <c r="G34" s="268"/>
      <c r="H34" s="267"/>
      <c r="I34" s="266"/>
      <c r="J34" s="61"/>
    </row>
    <row r="35" spans="1:10" ht="20.25" customHeight="1" x14ac:dyDescent="0.2">
      <c r="A35" s="56"/>
      <c r="B35" s="56"/>
      <c r="C35" s="269"/>
      <c r="D35" s="269"/>
      <c r="E35" s="269"/>
      <c r="F35" s="269"/>
      <c r="G35" s="269"/>
      <c r="H35" s="58"/>
      <c r="I35" s="56"/>
    </row>
    <row r="36" spans="1:10" ht="20.25" customHeight="1" x14ac:dyDescent="0.2">
      <c r="A36" s="56"/>
      <c r="B36" s="56"/>
      <c r="C36" s="269"/>
      <c r="D36" s="269"/>
      <c r="E36" s="269"/>
      <c r="F36" s="269"/>
      <c r="G36" s="269"/>
      <c r="H36" s="58"/>
      <c r="I36" s="56"/>
    </row>
    <row r="37" spans="1:10" ht="20.25" customHeight="1" x14ac:dyDescent="0.2"/>
    <row r="38" spans="1:10" ht="21.6" customHeight="1" x14ac:dyDescent="0.2"/>
  </sheetData>
  <mergeCells count="2">
    <mergeCell ref="J14:J16"/>
    <mergeCell ref="J31:J33"/>
  </mergeCells>
  <pageMargins left="0.25" right="0.25" top="0.75" bottom="0.75" header="0.3" footer="0.3"/>
  <pageSetup paperSize="9" scale="83" firstPageNumber="0" orientation="portrait" horizontalDpi="300" verticalDpi="300" r:id="rId1"/>
  <headerFooter alignWithMargins="0"/>
  <rowBreaks count="1" manualBreakCount="1">
    <brk id="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Kalkulace-rodiny</vt:lpstr>
      <vt:lpstr>Kalkulace_Posluv_mlyn</vt:lpstr>
      <vt:lpstr>Podle věku</vt:lpstr>
      <vt:lpstr>Počty jídel</vt:lpstr>
      <vt:lpstr>Excel_BuiltIn_Print_Area_5_1</vt:lpstr>
      <vt:lpstr>Excel_BuiltIn_Print_Titles_1_1</vt:lpstr>
      <vt:lpstr>Excel_BuiltIn_Print_Titles_3_1_1</vt:lpstr>
      <vt:lpstr>Excel_BuiltIn_Print_Titles_3_1_1_1</vt:lpstr>
      <vt:lpstr>Excel_BuiltIn_Print_Titles_4</vt:lpstr>
      <vt:lpstr>'Kalkulace-rodiny'!Názvy_tisku</vt:lpstr>
      <vt:lpstr>'Kalkulace-rodiny'!Oblast_tisku</vt:lpstr>
      <vt:lpstr>'Počty jídel'!Oblast_tisku</vt:lpstr>
      <vt:lpstr>'Podle věku'!Oblast_tisku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Arnoštová Kateřina</dc:creator>
  <cp:lastModifiedBy>Arnoštová Kateřina</cp:lastModifiedBy>
  <cp:lastPrinted>2017-04-10T09:08:18Z</cp:lastPrinted>
  <dcterms:created xsi:type="dcterms:W3CDTF">2017-03-14T06:32:04Z</dcterms:created>
  <dcterms:modified xsi:type="dcterms:W3CDTF">2017-04-10T09:21:56Z</dcterms:modified>
</cp:coreProperties>
</file>